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 tabRatio="938"/>
  </bookViews>
  <sheets>
    <sheet name="Aimorés" sheetId="14" r:id="rId1"/>
    <sheet name="Araçuaí" sheetId="17" r:id="rId2"/>
    <sheet name="Araxá" sheetId="7" r:id="rId3"/>
    <sheet name="Bambuí" sheetId="8" r:id="rId4"/>
    <sheet name="Caratinga" sheetId="15" r:id="rId5"/>
    <sheet name="Curvelo" sheetId="12" r:id="rId6"/>
    <sheet name="Itamarandiba" sheetId="18" r:id="rId7"/>
    <sheet name="Ituiutaba" sheetId="1" r:id="rId8"/>
    <sheet name="Janaúba" sheetId="16" r:id="rId9"/>
    <sheet name="Lavras" sheetId="11" r:id="rId10"/>
    <sheet name="Machado" sheetId="10" r:id="rId11"/>
    <sheet name="Montes Claros" sheetId="19" r:id="rId12"/>
    <sheet name="Paracatu" sheetId="5" r:id="rId13"/>
    <sheet name="Pompéu" sheetId="13" r:id="rId14"/>
    <sheet name="Pres. Olegário" sheetId="6" r:id="rId15"/>
    <sheet name="Sete Lagoas" sheetId="20" r:id="rId16"/>
    <sheet name="Uberaba" sheetId="2" r:id="rId17"/>
    <sheet name="Unaí - Escola técnica" sheetId="4" r:id="rId18"/>
    <sheet name="Unaí - Palmeiras" sheetId="3" r:id="rId19"/>
    <sheet name="Viçosa" sheetId="21" r:id="rId20"/>
    <sheet name="Suprimento de N Solos Cerrado" sheetId="22" r:id="rId2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7" i="21" l="1"/>
  <c r="U27" i="20"/>
  <c r="U27" i="19"/>
  <c r="U27" i="18"/>
  <c r="U27" i="17"/>
  <c r="U27" i="16"/>
  <c r="U27" i="15"/>
  <c r="U27" i="14"/>
  <c r="U28" i="13"/>
  <c r="U28" i="12"/>
  <c r="U27" i="11"/>
  <c r="U27" i="10"/>
  <c r="U27" i="8"/>
  <c r="U27" i="7"/>
  <c r="U27" i="6"/>
  <c r="U27" i="5"/>
  <c r="U27" i="4"/>
  <c r="U29" i="3"/>
  <c r="U27" i="2"/>
  <c r="U29" i="1"/>
  <c r="U29" i="21" l="1"/>
  <c r="U29" i="20"/>
  <c r="U29" i="19"/>
  <c r="U29" i="18"/>
  <c r="U29" i="17"/>
  <c r="U29" i="16"/>
  <c r="U29" i="15"/>
  <c r="U29" i="14"/>
  <c r="U30" i="13"/>
  <c r="U30" i="12"/>
  <c r="U29" i="11"/>
  <c r="U29" i="10"/>
  <c r="U29" i="8"/>
  <c r="U29" i="7"/>
  <c r="U29" i="6"/>
  <c r="U29" i="5"/>
  <c r="U29" i="4"/>
  <c r="U31" i="3"/>
  <c r="U29" i="2"/>
  <c r="U31" i="1"/>
  <c r="O53" i="12" l="1"/>
  <c r="P53" i="12" s="1"/>
  <c r="C6" i="4"/>
  <c r="AC25" i="2"/>
  <c r="O46" i="21"/>
  <c r="P46" i="21" s="1"/>
  <c r="O45" i="21"/>
  <c r="P45" i="21" s="1"/>
  <c r="O44" i="21"/>
  <c r="P44" i="21" s="1"/>
  <c r="O43" i="21"/>
  <c r="P43" i="21" s="1"/>
  <c r="O42" i="21"/>
  <c r="P42" i="21" s="1"/>
  <c r="O46" i="20"/>
  <c r="P46" i="20" s="1"/>
  <c r="O45" i="20"/>
  <c r="P45" i="20" s="1"/>
  <c r="O44" i="20"/>
  <c r="P44" i="20" s="1"/>
  <c r="O43" i="20"/>
  <c r="P43" i="20" s="1"/>
  <c r="O42" i="20"/>
  <c r="P42" i="20" s="1"/>
  <c r="O46" i="19"/>
  <c r="P46" i="19" s="1"/>
  <c r="O45" i="19"/>
  <c r="P45" i="19" s="1"/>
  <c r="O44" i="19"/>
  <c r="P44" i="19" s="1"/>
  <c r="O43" i="19"/>
  <c r="P43" i="19" s="1"/>
  <c r="O42" i="19"/>
  <c r="P42" i="19" s="1"/>
  <c r="O56" i="18"/>
  <c r="P56" i="18" s="1"/>
  <c r="O55" i="18"/>
  <c r="P55" i="18" s="1"/>
  <c r="O54" i="18"/>
  <c r="P54" i="18" s="1"/>
  <c r="O53" i="18"/>
  <c r="P53" i="18" s="1"/>
  <c r="O52" i="18"/>
  <c r="P52" i="18" s="1"/>
  <c r="O56" i="17"/>
  <c r="P56" i="17" s="1"/>
  <c r="O55" i="17"/>
  <c r="P55" i="17" s="1"/>
  <c r="O54" i="17"/>
  <c r="P54" i="17" s="1"/>
  <c r="O53" i="17"/>
  <c r="P53" i="17" s="1"/>
  <c r="O52" i="17"/>
  <c r="P52" i="17" s="1"/>
  <c r="O56" i="16"/>
  <c r="P56" i="16" s="1"/>
  <c r="O55" i="16"/>
  <c r="P55" i="16" s="1"/>
  <c r="O54" i="16"/>
  <c r="P54" i="16" s="1"/>
  <c r="O53" i="16"/>
  <c r="P53" i="16" s="1"/>
  <c r="O52" i="16"/>
  <c r="P52" i="16" s="1"/>
  <c r="O56" i="15"/>
  <c r="P56" i="15" s="1"/>
  <c r="O55" i="15"/>
  <c r="P55" i="15" s="1"/>
  <c r="O54" i="15"/>
  <c r="P54" i="15" s="1"/>
  <c r="O53" i="15"/>
  <c r="P53" i="15" s="1"/>
  <c r="O52" i="15"/>
  <c r="P52" i="15" s="1"/>
  <c r="O56" i="14"/>
  <c r="P56" i="14" s="1"/>
  <c r="O55" i="14"/>
  <c r="P55" i="14" s="1"/>
  <c r="O54" i="14"/>
  <c r="P54" i="14" s="1"/>
  <c r="O53" i="14"/>
  <c r="P53" i="14" s="1"/>
  <c r="O52" i="14"/>
  <c r="P52" i="14" s="1"/>
  <c r="O57" i="13"/>
  <c r="P57" i="13" s="1"/>
  <c r="O56" i="13"/>
  <c r="P56" i="13" s="1"/>
  <c r="O55" i="13"/>
  <c r="P55" i="13" s="1"/>
  <c r="O54" i="13"/>
  <c r="P54" i="13" s="1"/>
  <c r="O53" i="13"/>
  <c r="P53" i="13" s="1"/>
  <c r="O57" i="12"/>
  <c r="P57" i="12" s="1"/>
  <c r="O56" i="12"/>
  <c r="P56" i="12" s="1"/>
  <c r="O55" i="12"/>
  <c r="P55" i="12" s="1"/>
  <c r="O54" i="12"/>
  <c r="P54" i="12" s="1"/>
  <c r="O56" i="11"/>
  <c r="P56" i="11" s="1"/>
  <c r="O55" i="11"/>
  <c r="P55" i="11" s="1"/>
  <c r="O54" i="11"/>
  <c r="P54" i="11" s="1"/>
  <c r="O53" i="11"/>
  <c r="P53" i="11" s="1"/>
  <c r="O52" i="11"/>
  <c r="P52" i="11" s="1"/>
  <c r="O56" i="10"/>
  <c r="P56" i="10" s="1"/>
  <c r="O55" i="10"/>
  <c r="P55" i="10" s="1"/>
  <c r="O54" i="10"/>
  <c r="P54" i="10" s="1"/>
  <c r="O53" i="10"/>
  <c r="P53" i="10" s="1"/>
  <c r="O52" i="10"/>
  <c r="P52" i="10" s="1"/>
  <c r="O56" i="7"/>
  <c r="P56" i="7" s="1"/>
  <c r="O55" i="7"/>
  <c r="P55" i="7" s="1"/>
  <c r="O54" i="7"/>
  <c r="P54" i="7" s="1"/>
  <c r="O53" i="7"/>
  <c r="P53" i="7" s="1"/>
  <c r="O52" i="7"/>
  <c r="P52" i="7" s="1"/>
  <c r="O56" i="6"/>
  <c r="P56" i="6" s="1"/>
  <c r="O55" i="6"/>
  <c r="P55" i="6" s="1"/>
  <c r="O54" i="6"/>
  <c r="P54" i="6" s="1"/>
  <c r="O53" i="6"/>
  <c r="P53" i="6" s="1"/>
  <c r="O52" i="6"/>
  <c r="P52" i="6" s="1"/>
  <c r="O52" i="5"/>
  <c r="P52" i="5" s="1"/>
  <c r="O56" i="5"/>
  <c r="P56" i="5" s="1"/>
  <c r="O55" i="5"/>
  <c r="P55" i="5" s="1"/>
  <c r="O54" i="5"/>
  <c r="P54" i="5" s="1"/>
  <c r="O53" i="5"/>
  <c r="P53" i="5" s="1"/>
  <c r="O56" i="4"/>
  <c r="P56" i="4" s="1"/>
  <c r="O55" i="4"/>
  <c r="P55" i="4" s="1"/>
  <c r="O54" i="4"/>
  <c r="P54" i="4" s="1"/>
  <c r="O53" i="4"/>
  <c r="P53" i="4" s="1"/>
  <c r="O52" i="4"/>
  <c r="P52" i="4" s="1"/>
  <c r="O55" i="3"/>
  <c r="P55" i="3" s="1"/>
  <c r="O54" i="3"/>
  <c r="P54" i="3" s="1"/>
  <c r="O58" i="3"/>
  <c r="P58" i="3" s="1"/>
  <c r="O57" i="3"/>
  <c r="P57" i="3" s="1"/>
  <c r="O56" i="3"/>
  <c r="P56" i="3" s="1"/>
  <c r="O57" i="2"/>
  <c r="P57" i="2" s="1"/>
  <c r="O54" i="2"/>
  <c r="P54" i="2" s="1"/>
  <c r="O55" i="2"/>
  <c r="P55" i="2" s="1"/>
  <c r="O56" i="2"/>
  <c r="P56" i="2" s="1"/>
  <c r="O53" i="2"/>
  <c r="P53" i="2" s="1"/>
  <c r="O56" i="8" l="1"/>
  <c r="P56" i="8" s="1"/>
  <c r="O55" i="8"/>
  <c r="P55" i="8" s="1"/>
  <c r="O54" i="8"/>
  <c r="P54" i="8" s="1"/>
  <c r="O53" i="8"/>
  <c r="P53" i="8" s="1"/>
  <c r="O52" i="8"/>
  <c r="P52" i="8" s="1"/>
  <c r="O65" i="1"/>
  <c r="P65" i="1" s="1"/>
  <c r="O66" i="1"/>
  <c r="P66" i="1" s="1"/>
  <c r="O67" i="1"/>
  <c r="P67" i="1" s="1"/>
  <c r="O68" i="1"/>
  <c r="P68" i="1" s="1"/>
  <c r="O64" i="1"/>
  <c r="P64" i="1" s="1"/>
  <c r="AC21" i="8"/>
  <c r="AC22" i="8"/>
  <c r="AC23" i="8"/>
  <c r="AC24" i="8"/>
  <c r="AC25" i="8"/>
  <c r="AC27" i="8" l="1"/>
  <c r="E51" i="21"/>
  <c r="F51" i="21"/>
  <c r="G51" i="21"/>
  <c r="H51" i="21"/>
  <c r="I51" i="21"/>
  <c r="J51" i="21"/>
  <c r="E52" i="21"/>
  <c r="F52" i="21"/>
  <c r="G52" i="21"/>
  <c r="H52" i="21"/>
  <c r="I52" i="21"/>
  <c r="J52" i="21"/>
  <c r="E53" i="21"/>
  <c r="F53" i="21"/>
  <c r="G53" i="21"/>
  <c r="H53" i="21"/>
  <c r="I53" i="21"/>
  <c r="J53" i="21"/>
  <c r="E54" i="21"/>
  <c r="F54" i="21"/>
  <c r="G54" i="21"/>
  <c r="H54" i="21"/>
  <c r="I54" i="21"/>
  <c r="J54" i="21"/>
  <c r="E55" i="21"/>
  <c r="F55" i="21"/>
  <c r="G55" i="21"/>
  <c r="H55" i="21"/>
  <c r="I55" i="21"/>
  <c r="J55" i="21"/>
  <c r="D52" i="21"/>
  <c r="D53" i="21"/>
  <c r="D54" i="21"/>
  <c r="D55" i="21"/>
  <c r="D51" i="21"/>
  <c r="E51" i="20"/>
  <c r="F51" i="20"/>
  <c r="G51" i="20"/>
  <c r="H51" i="20"/>
  <c r="I51" i="20"/>
  <c r="J51" i="20"/>
  <c r="E52" i="20"/>
  <c r="F52" i="20"/>
  <c r="G52" i="20"/>
  <c r="H52" i="20"/>
  <c r="I52" i="20"/>
  <c r="J52" i="20"/>
  <c r="E53" i="20"/>
  <c r="F53" i="20"/>
  <c r="G53" i="20"/>
  <c r="H53" i="20"/>
  <c r="I53" i="20"/>
  <c r="J53" i="20"/>
  <c r="E54" i="20"/>
  <c r="F54" i="20"/>
  <c r="G54" i="20"/>
  <c r="H54" i="20"/>
  <c r="I54" i="20"/>
  <c r="J54" i="20"/>
  <c r="E55" i="20"/>
  <c r="F55" i="20"/>
  <c r="G55" i="20"/>
  <c r="H55" i="20"/>
  <c r="I55" i="20"/>
  <c r="J55" i="20"/>
  <c r="D52" i="20"/>
  <c r="D53" i="20"/>
  <c r="D54" i="20"/>
  <c r="D55" i="20"/>
  <c r="D51" i="20"/>
  <c r="E51" i="19"/>
  <c r="F51" i="19"/>
  <c r="G51" i="19"/>
  <c r="H51" i="19"/>
  <c r="I51" i="19"/>
  <c r="J51" i="19"/>
  <c r="E52" i="19"/>
  <c r="F52" i="19"/>
  <c r="G52" i="19"/>
  <c r="H52" i="19"/>
  <c r="I52" i="19"/>
  <c r="J52" i="19"/>
  <c r="E53" i="19"/>
  <c r="F53" i="19"/>
  <c r="G53" i="19"/>
  <c r="H53" i="19"/>
  <c r="I53" i="19"/>
  <c r="J53" i="19"/>
  <c r="E54" i="19"/>
  <c r="F54" i="19"/>
  <c r="G54" i="19"/>
  <c r="H54" i="19"/>
  <c r="I54" i="19"/>
  <c r="J54" i="19"/>
  <c r="E55" i="19"/>
  <c r="F55" i="19"/>
  <c r="G55" i="19"/>
  <c r="H55" i="19"/>
  <c r="I55" i="19"/>
  <c r="J55" i="19"/>
  <c r="D52" i="19"/>
  <c r="D53" i="19"/>
  <c r="D54" i="19"/>
  <c r="D55" i="19"/>
  <c r="D51" i="19"/>
  <c r="J65" i="18"/>
  <c r="E61" i="18"/>
  <c r="F61" i="18"/>
  <c r="G61" i="18"/>
  <c r="H61" i="18"/>
  <c r="I61" i="18"/>
  <c r="J61" i="18"/>
  <c r="E62" i="18"/>
  <c r="F62" i="18"/>
  <c r="G62" i="18"/>
  <c r="H62" i="18"/>
  <c r="I62" i="18"/>
  <c r="J62" i="18"/>
  <c r="E63" i="18"/>
  <c r="F63" i="18"/>
  <c r="G63" i="18"/>
  <c r="H63" i="18"/>
  <c r="I63" i="18"/>
  <c r="J63" i="18"/>
  <c r="E64" i="18"/>
  <c r="F64" i="18"/>
  <c r="G64" i="18"/>
  <c r="H64" i="18"/>
  <c r="I64" i="18"/>
  <c r="J64" i="18"/>
  <c r="E65" i="18"/>
  <c r="F65" i="18"/>
  <c r="G65" i="18"/>
  <c r="H65" i="18"/>
  <c r="I65" i="18"/>
  <c r="D62" i="18"/>
  <c r="D63" i="18"/>
  <c r="D64" i="18"/>
  <c r="D65" i="18"/>
  <c r="D61" i="18"/>
  <c r="D62" i="17"/>
  <c r="E62" i="17"/>
  <c r="F62" i="17"/>
  <c r="G62" i="17"/>
  <c r="H62" i="17"/>
  <c r="I62" i="17"/>
  <c r="J62" i="17"/>
  <c r="D63" i="17"/>
  <c r="E63" i="17"/>
  <c r="F63" i="17"/>
  <c r="G63" i="17"/>
  <c r="H63" i="17"/>
  <c r="I63" i="17"/>
  <c r="J63" i="17"/>
  <c r="D64" i="17"/>
  <c r="E64" i="17"/>
  <c r="F64" i="17"/>
  <c r="G64" i="17"/>
  <c r="H64" i="17"/>
  <c r="I64" i="17"/>
  <c r="J64" i="17"/>
  <c r="D65" i="17"/>
  <c r="E65" i="17"/>
  <c r="F65" i="17"/>
  <c r="G65" i="17"/>
  <c r="H65" i="17"/>
  <c r="I65" i="17"/>
  <c r="J65" i="17"/>
  <c r="E61" i="17"/>
  <c r="F61" i="17"/>
  <c r="G61" i="17"/>
  <c r="H61" i="17"/>
  <c r="I61" i="17"/>
  <c r="J61" i="17"/>
  <c r="D61" i="17"/>
  <c r="D62" i="16"/>
  <c r="E62" i="16"/>
  <c r="F62" i="16"/>
  <c r="G62" i="16"/>
  <c r="H62" i="16"/>
  <c r="I62" i="16"/>
  <c r="J62" i="16"/>
  <c r="D63" i="16"/>
  <c r="E63" i="16"/>
  <c r="F63" i="16"/>
  <c r="G63" i="16"/>
  <c r="H63" i="16"/>
  <c r="I63" i="16"/>
  <c r="J63" i="16"/>
  <c r="D64" i="16"/>
  <c r="E64" i="16"/>
  <c r="F64" i="16"/>
  <c r="G64" i="16"/>
  <c r="H64" i="16"/>
  <c r="I64" i="16"/>
  <c r="J64" i="16"/>
  <c r="D65" i="16"/>
  <c r="E65" i="16"/>
  <c r="F65" i="16"/>
  <c r="G65" i="16"/>
  <c r="H65" i="16"/>
  <c r="I65" i="16"/>
  <c r="J65" i="16"/>
  <c r="E61" i="16"/>
  <c r="F61" i="16"/>
  <c r="G61" i="16"/>
  <c r="H61" i="16"/>
  <c r="I61" i="16"/>
  <c r="J61" i="16"/>
  <c r="D61" i="16"/>
  <c r="E61" i="15"/>
  <c r="F61" i="15"/>
  <c r="G61" i="15"/>
  <c r="H61" i="15"/>
  <c r="I61" i="15"/>
  <c r="J61" i="15"/>
  <c r="E62" i="15"/>
  <c r="F62" i="15"/>
  <c r="G62" i="15"/>
  <c r="H62" i="15"/>
  <c r="I62" i="15"/>
  <c r="J62" i="15"/>
  <c r="E63" i="15"/>
  <c r="F63" i="15"/>
  <c r="G63" i="15"/>
  <c r="H63" i="15"/>
  <c r="I63" i="15"/>
  <c r="J63" i="15"/>
  <c r="E64" i="15"/>
  <c r="F64" i="15"/>
  <c r="G64" i="15"/>
  <c r="H64" i="15"/>
  <c r="I64" i="15"/>
  <c r="J64" i="15"/>
  <c r="E65" i="15"/>
  <c r="F65" i="15"/>
  <c r="G65" i="15"/>
  <c r="H65" i="15"/>
  <c r="I65" i="15"/>
  <c r="J65" i="15"/>
  <c r="D62" i="15"/>
  <c r="D63" i="15"/>
  <c r="D64" i="15"/>
  <c r="D65" i="15"/>
  <c r="D61" i="15"/>
  <c r="J65" i="14"/>
  <c r="E61" i="14"/>
  <c r="F61" i="14"/>
  <c r="G61" i="14"/>
  <c r="H61" i="14"/>
  <c r="I61" i="14"/>
  <c r="J61" i="14"/>
  <c r="E62" i="14"/>
  <c r="F62" i="14"/>
  <c r="G62" i="14"/>
  <c r="H62" i="14"/>
  <c r="I62" i="14"/>
  <c r="J62" i="14"/>
  <c r="E63" i="14"/>
  <c r="F63" i="14"/>
  <c r="G63" i="14"/>
  <c r="H63" i="14"/>
  <c r="I63" i="14"/>
  <c r="J63" i="14"/>
  <c r="E64" i="14"/>
  <c r="F64" i="14"/>
  <c r="G64" i="14"/>
  <c r="H64" i="14"/>
  <c r="I64" i="14"/>
  <c r="J64" i="14"/>
  <c r="E65" i="14"/>
  <c r="F65" i="14"/>
  <c r="G65" i="14"/>
  <c r="H65" i="14"/>
  <c r="I65" i="14"/>
  <c r="D62" i="14"/>
  <c r="D63" i="14"/>
  <c r="D64" i="14"/>
  <c r="D65" i="14"/>
  <c r="D61" i="14"/>
  <c r="E62" i="13"/>
  <c r="F62" i="13"/>
  <c r="G62" i="13"/>
  <c r="H62" i="13"/>
  <c r="I62" i="13"/>
  <c r="J62" i="13"/>
  <c r="E63" i="13"/>
  <c r="F63" i="13"/>
  <c r="G63" i="13"/>
  <c r="H63" i="13"/>
  <c r="I63" i="13"/>
  <c r="J63" i="13"/>
  <c r="E64" i="13"/>
  <c r="F64" i="13"/>
  <c r="G64" i="13"/>
  <c r="H64" i="13"/>
  <c r="I64" i="13"/>
  <c r="J64" i="13"/>
  <c r="E65" i="13"/>
  <c r="F65" i="13"/>
  <c r="G65" i="13"/>
  <c r="H65" i="13"/>
  <c r="I65" i="13"/>
  <c r="J65" i="13"/>
  <c r="E66" i="13"/>
  <c r="F66" i="13"/>
  <c r="G66" i="13"/>
  <c r="H66" i="13"/>
  <c r="I66" i="13"/>
  <c r="J66" i="13"/>
  <c r="D63" i="13"/>
  <c r="D64" i="13"/>
  <c r="D65" i="13"/>
  <c r="D66" i="13"/>
  <c r="D62" i="13"/>
  <c r="J66" i="12"/>
  <c r="E62" i="12"/>
  <c r="F62" i="12"/>
  <c r="G62" i="12"/>
  <c r="H62" i="12"/>
  <c r="I62" i="12"/>
  <c r="J62" i="12"/>
  <c r="E63" i="12"/>
  <c r="F63" i="12"/>
  <c r="G63" i="12"/>
  <c r="H63" i="12"/>
  <c r="I63" i="12"/>
  <c r="J63" i="12"/>
  <c r="E64" i="12"/>
  <c r="F64" i="12"/>
  <c r="G64" i="12"/>
  <c r="H64" i="12"/>
  <c r="I64" i="12"/>
  <c r="J64" i="12"/>
  <c r="E65" i="12"/>
  <c r="F65" i="12"/>
  <c r="G65" i="12"/>
  <c r="H65" i="12"/>
  <c r="I65" i="12"/>
  <c r="J65" i="12"/>
  <c r="E66" i="12"/>
  <c r="F66" i="12"/>
  <c r="G66" i="12"/>
  <c r="H66" i="12"/>
  <c r="I66" i="12"/>
  <c r="D63" i="12"/>
  <c r="D64" i="12"/>
  <c r="D65" i="12"/>
  <c r="D66" i="12"/>
  <c r="D62" i="12"/>
  <c r="D62" i="11"/>
  <c r="E62" i="11"/>
  <c r="F62" i="11"/>
  <c r="G62" i="11"/>
  <c r="H62" i="11"/>
  <c r="I62" i="11"/>
  <c r="J62" i="11"/>
  <c r="D63" i="11"/>
  <c r="E63" i="11"/>
  <c r="F63" i="11"/>
  <c r="G63" i="11"/>
  <c r="H63" i="11"/>
  <c r="I63" i="11"/>
  <c r="J63" i="11"/>
  <c r="D64" i="11"/>
  <c r="E64" i="11"/>
  <c r="F64" i="11"/>
  <c r="G64" i="11"/>
  <c r="H64" i="11"/>
  <c r="I64" i="11"/>
  <c r="J64" i="11"/>
  <c r="D65" i="11"/>
  <c r="E65" i="11"/>
  <c r="F65" i="11"/>
  <c r="G65" i="11"/>
  <c r="H65" i="11"/>
  <c r="I65" i="11"/>
  <c r="J65" i="11"/>
  <c r="E61" i="11"/>
  <c r="F61" i="11"/>
  <c r="G61" i="11"/>
  <c r="H61" i="11"/>
  <c r="I61" i="11"/>
  <c r="J61" i="11"/>
  <c r="D61" i="11"/>
  <c r="D62" i="10"/>
  <c r="E62" i="10"/>
  <c r="F62" i="10"/>
  <c r="G62" i="10"/>
  <c r="H62" i="10"/>
  <c r="I62" i="10"/>
  <c r="J62" i="10"/>
  <c r="D63" i="10"/>
  <c r="E63" i="10"/>
  <c r="F63" i="10"/>
  <c r="G63" i="10"/>
  <c r="H63" i="10"/>
  <c r="I63" i="10"/>
  <c r="J63" i="10"/>
  <c r="D64" i="10"/>
  <c r="E64" i="10"/>
  <c r="F64" i="10"/>
  <c r="G64" i="10"/>
  <c r="H64" i="10"/>
  <c r="I64" i="10"/>
  <c r="J64" i="10"/>
  <c r="D65" i="10"/>
  <c r="E65" i="10"/>
  <c r="F65" i="10"/>
  <c r="G65" i="10"/>
  <c r="H65" i="10"/>
  <c r="I65" i="10"/>
  <c r="J65" i="10"/>
  <c r="E61" i="10"/>
  <c r="F61" i="10"/>
  <c r="G61" i="10"/>
  <c r="H61" i="10"/>
  <c r="I61" i="10"/>
  <c r="J61" i="10"/>
  <c r="D61" i="10"/>
  <c r="E61" i="8"/>
  <c r="F61" i="8"/>
  <c r="G61" i="8"/>
  <c r="H61" i="8"/>
  <c r="I61" i="8"/>
  <c r="J61" i="8"/>
  <c r="E62" i="8"/>
  <c r="F62" i="8"/>
  <c r="G62" i="8"/>
  <c r="H62" i="8"/>
  <c r="I62" i="8"/>
  <c r="J62" i="8"/>
  <c r="E63" i="8"/>
  <c r="F63" i="8"/>
  <c r="G63" i="8"/>
  <c r="H63" i="8"/>
  <c r="I63" i="8"/>
  <c r="J63" i="8"/>
  <c r="E64" i="8"/>
  <c r="F64" i="8"/>
  <c r="G64" i="8"/>
  <c r="H64" i="8"/>
  <c r="I64" i="8"/>
  <c r="J64" i="8"/>
  <c r="E65" i="8"/>
  <c r="F65" i="8"/>
  <c r="G65" i="8"/>
  <c r="H65" i="8"/>
  <c r="I65" i="8"/>
  <c r="J65" i="8"/>
  <c r="D62" i="8"/>
  <c r="D63" i="8"/>
  <c r="D64" i="8"/>
  <c r="D65" i="8"/>
  <c r="D61" i="8"/>
  <c r="J65" i="6"/>
  <c r="D62" i="7"/>
  <c r="E62" i="7"/>
  <c r="F62" i="7"/>
  <c r="G62" i="7"/>
  <c r="H62" i="7"/>
  <c r="I62" i="7"/>
  <c r="J62" i="7"/>
  <c r="D63" i="7"/>
  <c r="E63" i="7"/>
  <c r="F63" i="7"/>
  <c r="G63" i="7"/>
  <c r="H63" i="7"/>
  <c r="I63" i="7"/>
  <c r="J63" i="7"/>
  <c r="D64" i="7"/>
  <c r="E64" i="7"/>
  <c r="F64" i="7"/>
  <c r="G64" i="7"/>
  <c r="H64" i="7"/>
  <c r="I64" i="7"/>
  <c r="J64" i="7"/>
  <c r="D65" i="7"/>
  <c r="E65" i="7"/>
  <c r="F65" i="7"/>
  <c r="G65" i="7"/>
  <c r="H65" i="7"/>
  <c r="I65" i="7"/>
  <c r="J65" i="7"/>
  <c r="E61" i="7"/>
  <c r="F61" i="7"/>
  <c r="G61" i="7"/>
  <c r="H61" i="7"/>
  <c r="I61" i="7"/>
  <c r="J61" i="7"/>
  <c r="D61" i="7"/>
  <c r="H61" i="6"/>
  <c r="E61" i="6"/>
  <c r="F61" i="6"/>
  <c r="G61" i="6"/>
  <c r="I61" i="6"/>
  <c r="J61" i="6"/>
  <c r="E62" i="6"/>
  <c r="F62" i="6"/>
  <c r="G62" i="6"/>
  <c r="H62" i="6"/>
  <c r="I62" i="6"/>
  <c r="J62" i="6"/>
  <c r="E63" i="6"/>
  <c r="F63" i="6"/>
  <c r="G63" i="6"/>
  <c r="H63" i="6"/>
  <c r="I63" i="6"/>
  <c r="J63" i="6"/>
  <c r="E64" i="6"/>
  <c r="F64" i="6"/>
  <c r="G64" i="6"/>
  <c r="H64" i="6"/>
  <c r="I64" i="6"/>
  <c r="J64" i="6"/>
  <c r="E65" i="6"/>
  <c r="F65" i="6"/>
  <c r="G65" i="6"/>
  <c r="H65" i="6"/>
  <c r="I65" i="6"/>
  <c r="D62" i="6"/>
  <c r="D63" i="6"/>
  <c r="D64" i="6"/>
  <c r="D65" i="6"/>
  <c r="D61" i="6"/>
  <c r="D61" i="5"/>
  <c r="D62" i="5"/>
  <c r="E62" i="5"/>
  <c r="F62" i="5"/>
  <c r="G62" i="5"/>
  <c r="H62" i="5"/>
  <c r="I62" i="5"/>
  <c r="J62" i="5"/>
  <c r="D63" i="5"/>
  <c r="E63" i="5"/>
  <c r="F63" i="5"/>
  <c r="G63" i="5"/>
  <c r="H63" i="5"/>
  <c r="I63" i="5"/>
  <c r="J63" i="5"/>
  <c r="D64" i="5"/>
  <c r="E64" i="5"/>
  <c r="F64" i="5"/>
  <c r="G64" i="5"/>
  <c r="H64" i="5"/>
  <c r="I64" i="5"/>
  <c r="J64" i="5"/>
  <c r="D65" i="5"/>
  <c r="E65" i="5"/>
  <c r="F65" i="5"/>
  <c r="G65" i="5"/>
  <c r="H65" i="5"/>
  <c r="I65" i="5"/>
  <c r="J65" i="5"/>
  <c r="E61" i="5"/>
  <c r="F61" i="5"/>
  <c r="G61" i="5"/>
  <c r="H61" i="5"/>
  <c r="I61" i="5"/>
  <c r="J61" i="5"/>
  <c r="D60" i="4"/>
  <c r="E60" i="4"/>
  <c r="F60" i="4"/>
  <c r="G60" i="4"/>
  <c r="H60" i="4"/>
  <c r="I60" i="4"/>
  <c r="J60" i="4"/>
  <c r="E61" i="4"/>
  <c r="F61" i="4"/>
  <c r="G61" i="4"/>
  <c r="H61" i="4"/>
  <c r="I61" i="4"/>
  <c r="J61" i="4"/>
  <c r="E62" i="4"/>
  <c r="F62" i="4"/>
  <c r="G62" i="4"/>
  <c r="H62" i="4"/>
  <c r="I62" i="4"/>
  <c r="J62" i="4"/>
  <c r="E63" i="4"/>
  <c r="F63" i="4"/>
  <c r="G63" i="4"/>
  <c r="H63" i="4"/>
  <c r="I63" i="4"/>
  <c r="J63" i="4"/>
  <c r="E64" i="4"/>
  <c r="F64" i="4"/>
  <c r="G64" i="4"/>
  <c r="H64" i="4"/>
  <c r="I64" i="4"/>
  <c r="J64" i="4"/>
  <c r="D61" i="4"/>
  <c r="D62" i="4"/>
  <c r="D63" i="4"/>
  <c r="D64" i="4"/>
  <c r="J67" i="3"/>
  <c r="F63" i="3"/>
  <c r="E63" i="3"/>
  <c r="G63" i="3"/>
  <c r="H63" i="3"/>
  <c r="I63" i="3"/>
  <c r="J63" i="3"/>
  <c r="E64" i="3"/>
  <c r="F64" i="3"/>
  <c r="G64" i="3"/>
  <c r="H64" i="3"/>
  <c r="I64" i="3"/>
  <c r="J64" i="3"/>
  <c r="E65" i="3"/>
  <c r="F65" i="3"/>
  <c r="G65" i="3"/>
  <c r="H65" i="3"/>
  <c r="I65" i="3"/>
  <c r="J65" i="3"/>
  <c r="E66" i="3"/>
  <c r="F66" i="3"/>
  <c r="G66" i="3"/>
  <c r="H66" i="3"/>
  <c r="I66" i="3"/>
  <c r="J66" i="3"/>
  <c r="E67" i="3"/>
  <c r="F67" i="3"/>
  <c r="G67" i="3"/>
  <c r="H67" i="3"/>
  <c r="I67" i="3"/>
  <c r="D64" i="3"/>
  <c r="D65" i="3"/>
  <c r="D66" i="3"/>
  <c r="D67" i="3"/>
  <c r="D63" i="3"/>
  <c r="J66" i="2"/>
  <c r="E63" i="2"/>
  <c r="F63" i="2"/>
  <c r="G63" i="2"/>
  <c r="H63" i="2"/>
  <c r="I63" i="2"/>
  <c r="J63" i="2"/>
  <c r="E64" i="2"/>
  <c r="F64" i="2"/>
  <c r="G64" i="2"/>
  <c r="H64" i="2"/>
  <c r="I64" i="2"/>
  <c r="J64" i="2"/>
  <c r="E65" i="2"/>
  <c r="F65" i="2"/>
  <c r="G65" i="2"/>
  <c r="H65" i="2"/>
  <c r="I65" i="2"/>
  <c r="J65" i="2"/>
  <c r="E66" i="2"/>
  <c r="F66" i="2"/>
  <c r="G66" i="2"/>
  <c r="H66" i="2"/>
  <c r="I66" i="2"/>
  <c r="F62" i="2"/>
  <c r="G62" i="2"/>
  <c r="H62" i="2"/>
  <c r="I62" i="2"/>
  <c r="J62" i="2"/>
  <c r="E62" i="2"/>
  <c r="D63" i="2"/>
  <c r="D64" i="2"/>
  <c r="D65" i="2"/>
  <c r="D66" i="2"/>
  <c r="D62" i="2"/>
  <c r="D73" i="1"/>
  <c r="E73" i="1"/>
  <c r="F73" i="1" l="1"/>
  <c r="G73" i="1"/>
  <c r="H73" i="1"/>
  <c r="I73" i="1"/>
  <c r="J73" i="1"/>
  <c r="E74" i="1"/>
  <c r="F74" i="1"/>
  <c r="G74" i="1"/>
  <c r="H74" i="1"/>
  <c r="I74" i="1"/>
  <c r="J74" i="1"/>
  <c r="E75" i="1"/>
  <c r="F75" i="1"/>
  <c r="G75" i="1"/>
  <c r="H75" i="1"/>
  <c r="I75" i="1"/>
  <c r="J75" i="1"/>
  <c r="E76" i="1"/>
  <c r="F76" i="1"/>
  <c r="G76" i="1"/>
  <c r="H76" i="1"/>
  <c r="I76" i="1"/>
  <c r="J76" i="1"/>
  <c r="E77" i="1"/>
  <c r="F77" i="1"/>
  <c r="G77" i="1"/>
  <c r="H77" i="1"/>
  <c r="I77" i="1"/>
  <c r="J77" i="1"/>
  <c r="D74" i="1"/>
  <c r="D75" i="1"/>
  <c r="D76" i="1"/>
  <c r="D77" i="1"/>
  <c r="AC22" i="21" l="1"/>
  <c r="AC23" i="21"/>
  <c r="AC24" i="21"/>
  <c r="AC25" i="21"/>
  <c r="AC21" i="21"/>
  <c r="AC22" i="20"/>
  <c r="AC23" i="20"/>
  <c r="AC24" i="20"/>
  <c r="AC25" i="20"/>
  <c r="AC21" i="20"/>
  <c r="AC22" i="19"/>
  <c r="AC23" i="19"/>
  <c r="AC27" i="19" s="1"/>
  <c r="AC24" i="19"/>
  <c r="AC25" i="19"/>
  <c r="AC21" i="19"/>
  <c r="AC21" i="18"/>
  <c r="AC22" i="18"/>
  <c r="AC23" i="18"/>
  <c r="AC24" i="18"/>
  <c r="AC25" i="18"/>
  <c r="AC22" i="17"/>
  <c r="AC23" i="17"/>
  <c r="AC24" i="17"/>
  <c r="AC25" i="17"/>
  <c r="AC21" i="17"/>
  <c r="AC22" i="16"/>
  <c r="AC23" i="16"/>
  <c r="AC24" i="16"/>
  <c r="AC25" i="16"/>
  <c r="AC21" i="16"/>
  <c r="AC22" i="15"/>
  <c r="AC23" i="15"/>
  <c r="AC24" i="15"/>
  <c r="AC25" i="15"/>
  <c r="AC21" i="15"/>
  <c r="AC22" i="14"/>
  <c r="AC23" i="14"/>
  <c r="AC24" i="14"/>
  <c r="AC25" i="14"/>
  <c r="AC21" i="14"/>
  <c r="AC23" i="13"/>
  <c r="AC24" i="13"/>
  <c r="AC25" i="13"/>
  <c r="AC26" i="13"/>
  <c r="AC22" i="13"/>
  <c r="AC23" i="12"/>
  <c r="AC24" i="12"/>
  <c r="AC25" i="12"/>
  <c r="AC26" i="12"/>
  <c r="AC22" i="12"/>
  <c r="AC22" i="11"/>
  <c r="AC23" i="11"/>
  <c r="AC27" i="11" s="1"/>
  <c r="AC24" i="11"/>
  <c r="AC25" i="11"/>
  <c r="AC21" i="11"/>
  <c r="AC22" i="10"/>
  <c r="AC23" i="10"/>
  <c r="AC24" i="10"/>
  <c r="AC25" i="10"/>
  <c r="AC21" i="10"/>
  <c r="AC22" i="7"/>
  <c r="AC23" i="7"/>
  <c r="AC24" i="7"/>
  <c r="AC25" i="7"/>
  <c r="AC21" i="7"/>
  <c r="AC22" i="6"/>
  <c r="AC23" i="6"/>
  <c r="AC24" i="6"/>
  <c r="AC25" i="6"/>
  <c r="AC21" i="6"/>
  <c r="AC22" i="5"/>
  <c r="AC23" i="5"/>
  <c r="AC27" i="5" s="1"/>
  <c r="AC24" i="5"/>
  <c r="AC25" i="5"/>
  <c r="AC21" i="5"/>
  <c r="AC22" i="4"/>
  <c r="AC23" i="4"/>
  <c r="AC24" i="4"/>
  <c r="AC25" i="4"/>
  <c r="AC21" i="4"/>
  <c r="AC24" i="3"/>
  <c r="AC25" i="3"/>
  <c r="AC26" i="3"/>
  <c r="AC27" i="3"/>
  <c r="AC23" i="3"/>
  <c r="AC22" i="2"/>
  <c r="AC23" i="2"/>
  <c r="AC24" i="2"/>
  <c r="AC21" i="2"/>
  <c r="AC27" i="1"/>
  <c r="AC24" i="1"/>
  <c r="AC25" i="1"/>
  <c r="AC29" i="1" s="1"/>
  <c r="AC26" i="1"/>
  <c r="AC23" i="1"/>
  <c r="AC29" i="3" l="1"/>
  <c r="AC27" i="7"/>
  <c r="AC28" i="13"/>
  <c r="AC27" i="15"/>
  <c r="AC27" i="17"/>
  <c r="AC27" i="18"/>
  <c r="AC27" i="21"/>
  <c r="AC27" i="2"/>
  <c r="AC27" i="6"/>
  <c r="AC28" i="12"/>
  <c r="AC27" i="16"/>
  <c r="AC27" i="20"/>
  <c r="AC27" i="4"/>
  <c r="AC27" i="10"/>
  <c r="AC27" i="14"/>
</calcChain>
</file>

<file path=xl/comments1.xml><?xml version="1.0" encoding="utf-8"?>
<comments xmlns="http://schemas.openxmlformats.org/spreadsheetml/2006/main">
  <authors>
    <author>Camilo  Andrade</author>
  </authors>
  <commentList>
    <comment ref="G59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Field Capacity here!!</t>
        </r>
      </text>
    </comment>
  </commentList>
</comments>
</file>

<file path=xl/comments10.xml><?xml version="1.0" encoding="utf-8"?>
<comments xmlns="http://schemas.openxmlformats.org/spreadsheetml/2006/main">
  <authors>
    <author>Camilo  Andrade</author>
  </authors>
  <commentList>
    <comment ref="F59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Field Capacity here!!</t>
        </r>
      </text>
    </comment>
  </commentList>
</comments>
</file>

<file path=xl/comments11.xml><?xml version="1.0" encoding="utf-8"?>
<comments xmlns="http://schemas.openxmlformats.org/spreadsheetml/2006/main">
  <authors>
    <author>Camilo  Andrade</author>
  </authors>
  <commentList>
    <comment ref="F59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Field Capacity here!!</t>
        </r>
      </text>
    </comment>
  </commentList>
</comments>
</file>

<file path=xl/comments12.xml><?xml version="1.0" encoding="utf-8"?>
<comments xmlns="http://schemas.openxmlformats.org/spreadsheetml/2006/main">
  <authors>
    <author>Camilo  Andrade</author>
  </authors>
  <commentList>
    <comment ref="F49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Field Capacity here!!</t>
        </r>
      </text>
    </comment>
  </commentList>
</comments>
</file>

<file path=xl/comments13.xml><?xml version="1.0" encoding="utf-8"?>
<comments xmlns="http://schemas.openxmlformats.org/spreadsheetml/2006/main">
  <authors>
    <author>Camilo  Andrade</author>
  </authors>
  <commentList>
    <comment ref="F59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Field Capacity here!!</t>
        </r>
      </text>
    </comment>
  </commentList>
</comments>
</file>

<file path=xl/comments14.xml><?xml version="1.0" encoding="utf-8"?>
<comments xmlns="http://schemas.openxmlformats.org/spreadsheetml/2006/main">
  <authors>
    <author>Camilo  Andrade</author>
  </authors>
  <commentList>
    <comment ref="P20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CTC efetiva</t>
        </r>
      </text>
    </comment>
    <comment ref="Q20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CTC pH 7.</t>
        </r>
      </text>
    </comment>
    <comment ref="F60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Field Capacity here!!</t>
        </r>
      </text>
    </comment>
  </commentList>
</comments>
</file>

<file path=xl/comments15.xml><?xml version="1.0" encoding="utf-8"?>
<comments xmlns="http://schemas.openxmlformats.org/spreadsheetml/2006/main">
  <authors>
    <author>Camilo  Andrade</author>
  </authors>
  <commentList>
    <comment ref="F59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Field Capacity here!!</t>
        </r>
      </text>
    </comment>
  </commentList>
</comments>
</file>

<file path=xl/comments16.xml><?xml version="1.0" encoding="utf-8"?>
<comments xmlns="http://schemas.openxmlformats.org/spreadsheetml/2006/main">
  <authors>
    <author>Camilo  Andrade</author>
  </authors>
  <commentList>
    <comment ref="F49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Field Capacity here!!</t>
        </r>
      </text>
    </comment>
  </commentList>
</comments>
</file>

<file path=xl/comments17.xml><?xml version="1.0" encoding="utf-8"?>
<comments xmlns="http://schemas.openxmlformats.org/spreadsheetml/2006/main">
  <authors>
    <author>Camilo  Andrade</author>
  </authors>
  <commentList>
    <comment ref="F60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Field Capacity here!!</t>
        </r>
      </text>
    </comment>
  </commentList>
</comments>
</file>

<file path=xl/comments18.xml><?xml version="1.0" encoding="utf-8"?>
<comments xmlns="http://schemas.openxmlformats.org/spreadsheetml/2006/main">
  <authors>
    <author>Camilo  Andrade</author>
  </authors>
  <commentList>
    <comment ref="F58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Field Capacity here!!</t>
        </r>
      </text>
    </comment>
  </commentList>
</comments>
</file>

<file path=xl/comments19.xml><?xml version="1.0" encoding="utf-8"?>
<comments xmlns="http://schemas.openxmlformats.org/spreadsheetml/2006/main">
  <authors>
    <author>Camilo  Andrade</author>
  </authors>
  <commentList>
    <comment ref="F61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Field Capacity here!!</t>
        </r>
      </text>
    </comment>
  </commentList>
</comments>
</file>

<file path=xl/comments2.xml><?xml version="1.0" encoding="utf-8"?>
<comments xmlns="http://schemas.openxmlformats.org/spreadsheetml/2006/main">
  <authors>
    <author>Camilo  Andrade</author>
  </authors>
  <commentList>
    <comment ref="G59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Field Capacity here!!</t>
        </r>
      </text>
    </comment>
  </commentList>
</comments>
</file>

<file path=xl/comments20.xml><?xml version="1.0" encoding="utf-8"?>
<comments xmlns="http://schemas.openxmlformats.org/spreadsheetml/2006/main">
  <authors>
    <author>Camilo  Andrade</author>
  </authors>
  <commentList>
    <comment ref="F49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Field Capacity here!!</t>
        </r>
      </text>
    </comment>
  </commentList>
</comments>
</file>

<file path=xl/comments3.xml><?xml version="1.0" encoding="utf-8"?>
<comments xmlns="http://schemas.openxmlformats.org/spreadsheetml/2006/main">
  <authors>
    <author>Camilo  Andrade</author>
  </authors>
  <commentList>
    <comment ref="F59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Field Capacity here!!</t>
        </r>
      </text>
    </comment>
  </commentList>
</comments>
</file>

<file path=xl/comments4.xml><?xml version="1.0" encoding="utf-8"?>
<comments xmlns="http://schemas.openxmlformats.org/spreadsheetml/2006/main">
  <authors>
    <author>Camilo  Andrade</author>
  </authors>
  <commentList>
    <comment ref="F59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Field Capacity here!!</t>
        </r>
      </text>
    </comment>
  </commentList>
</comments>
</file>

<file path=xl/comments5.xml><?xml version="1.0" encoding="utf-8"?>
<comments xmlns="http://schemas.openxmlformats.org/spreadsheetml/2006/main">
  <authors>
    <author>Camilo  Andrade</author>
  </authors>
  <commentList>
    <comment ref="U25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A digitação está correta. Foi corrigido pelo Camilo de 5.76 para 2.81 dag/Kg.</t>
        </r>
      </text>
    </comment>
    <comment ref="AC25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Parece errado e deve ser corrigido!!
</t>
        </r>
      </text>
    </comment>
    <comment ref="F59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Field Capacity here!!</t>
        </r>
      </text>
    </comment>
  </commentList>
</comments>
</file>

<file path=xl/comments6.xml><?xml version="1.0" encoding="utf-8"?>
<comments xmlns="http://schemas.openxmlformats.org/spreadsheetml/2006/main">
  <authors>
    <author>jessicasousa</author>
    <author>Camilo  Andrade</author>
  </authors>
  <commentList>
    <comment ref="N55" authorId="0">
      <text>
        <r>
          <rPr>
            <b/>
            <sz val="8"/>
            <color indexed="81"/>
            <rFont val="Tahoma"/>
            <family val="2"/>
          </rPr>
          <t>jessicasousa: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Arial"/>
            <family val="2"/>
          </rPr>
          <t>No DSSAT foi utilizado o valor de 99.00</t>
        </r>
      </text>
    </comment>
    <comment ref="F60" authorId="1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Field Capacity here!!</t>
        </r>
      </text>
    </comment>
  </commentList>
</comments>
</file>

<file path=xl/comments7.xml><?xml version="1.0" encoding="utf-8"?>
<comments xmlns="http://schemas.openxmlformats.org/spreadsheetml/2006/main">
  <authors>
    <author>jessicasousa</author>
    <author>Camilo  Andrade</author>
  </authors>
  <commentList>
    <comment ref="N52" authorId="0">
      <text>
        <r>
          <rPr>
            <b/>
            <sz val="8"/>
            <color indexed="81"/>
            <rFont val="Tahoma"/>
            <family val="2"/>
          </rPr>
          <t>jessicasousa: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Foi utilizado no DSSAT o valor de 99.00, pois o programa não aceita maior.</t>
        </r>
      </text>
    </comment>
    <comment ref="N54" authorId="0">
      <text>
        <r>
          <rPr>
            <b/>
            <sz val="8"/>
            <color indexed="81"/>
            <rFont val="Tahoma"/>
            <family val="2"/>
          </rPr>
          <t>jessicasousa:</t>
        </r>
        <r>
          <rPr>
            <sz val="8"/>
            <color indexed="81"/>
            <rFont val="Tahoma"/>
            <family val="2"/>
          </rPr>
          <t xml:space="preserve">
Foi utilizado no DSSAT o valor de 99.00, pois o programa não aceita maior.</t>
        </r>
      </text>
    </comment>
    <comment ref="F59" authorId="1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Field Capacity here!!</t>
        </r>
      </text>
    </comment>
  </commentList>
</comments>
</file>

<file path=xl/comments8.xml><?xml version="1.0" encoding="utf-8"?>
<comments xmlns="http://schemas.openxmlformats.org/spreadsheetml/2006/main">
  <authors>
    <author>Camilo  Andrade</author>
  </authors>
  <commentList>
    <comment ref="I21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Devidir por 390 para converter para cmol/kg
</t>
        </r>
      </text>
    </comment>
    <comment ref="P21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CTC ou CEC Efetiva
</t>
        </r>
      </text>
    </comment>
    <comment ref="F71" authorId="0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Field Capacity here!!</t>
        </r>
      </text>
    </comment>
  </commentList>
</comments>
</file>

<file path=xl/comments9.xml><?xml version="1.0" encoding="utf-8"?>
<comments xmlns="http://schemas.openxmlformats.org/spreadsheetml/2006/main">
  <authors>
    <author>jessicasousa</author>
    <author>Camilo  Andrade</author>
  </authors>
  <commentList>
    <comment ref="I21" authorId="0">
      <text>
        <r>
          <rPr>
            <b/>
            <sz val="8"/>
            <color indexed="81"/>
            <rFont val="Tahoma"/>
            <family val="2"/>
          </rPr>
          <t>jessicasousa: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Arial"/>
            <family val="2"/>
          </rPr>
          <t>No DSSAT foi utilizado o valor de 999.0, pois não aceitava o valor real.</t>
        </r>
      </text>
    </comment>
    <comment ref="F59" authorId="1">
      <text>
        <r>
          <rPr>
            <b/>
            <sz val="9"/>
            <color indexed="81"/>
            <rFont val="Tahoma"/>
            <family val="2"/>
          </rPr>
          <t>Camilo  Andrade:</t>
        </r>
        <r>
          <rPr>
            <sz val="9"/>
            <color indexed="81"/>
            <rFont val="Tahoma"/>
            <family val="2"/>
          </rPr>
          <t xml:space="preserve">
Field Capacity here!!</t>
        </r>
      </text>
    </comment>
  </commentList>
</comments>
</file>

<file path=xl/sharedStrings.xml><?xml version="1.0" encoding="utf-8"?>
<sst xmlns="http://schemas.openxmlformats.org/spreadsheetml/2006/main" count="4411" uniqueCount="538">
  <si>
    <t>Ref.      Lab.</t>
  </si>
  <si>
    <t>Referência do Cliente</t>
  </si>
  <si>
    <t>Data: 25/10/2012</t>
  </si>
  <si>
    <t>P</t>
  </si>
  <si>
    <t>K</t>
  </si>
  <si>
    <t>Na</t>
  </si>
  <si>
    <t>H + Al</t>
  </si>
  <si>
    <t>KCI</t>
  </si>
  <si>
    <t>mg/dm³</t>
  </si>
  <si>
    <t xml:space="preserve">Amostra 1 </t>
  </si>
  <si>
    <t>Amostra 2</t>
  </si>
  <si>
    <t>Amostra 3</t>
  </si>
  <si>
    <t>Amostra 4</t>
  </si>
  <si>
    <t>Amostra 5</t>
  </si>
  <si>
    <t>Amostra 6</t>
  </si>
  <si>
    <t>-</t>
  </si>
  <si>
    <t>SB</t>
  </si>
  <si>
    <t>(t)</t>
  </si>
  <si>
    <t>(T)</t>
  </si>
  <si>
    <t>V</t>
  </si>
  <si>
    <t>m</t>
  </si>
  <si>
    <t>ISNa</t>
  </si>
  <si>
    <t>MO</t>
  </si>
  <si>
    <t>P-rem</t>
  </si>
  <si>
    <t>Zn</t>
  </si>
  <si>
    <t>Fe</t>
  </si>
  <si>
    <t>Mn</t>
  </si>
  <si>
    <t>Cu</t>
  </si>
  <si>
    <t>B</t>
  </si>
  <si>
    <t>S</t>
  </si>
  <si>
    <t>%</t>
  </si>
  <si>
    <t>dag/Kg</t>
  </si>
  <si>
    <t>mg/L</t>
  </si>
  <si>
    <t>Amostra 7</t>
  </si>
  <si>
    <t>Amostra 8</t>
  </si>
  <si>
    <t>Amostra 9</t>
  </si>
  <si>
    <t>Amostra 10</t>
  </si>
  <si>
    <t>Amostra 11</t>
  </si>
  <si>
    <t>Amostra 12</t>
  </si>
  <si>
    <t>Amostra 13</t>
  </si>
  <si>
    <t>Amostra 14</t>
  </si>
  <si>
    <t>Amostra 15</t>
  </si>
  <si>
    <t>Amostra 16</t>
  </si>
  <si>
    <t>Amostra 17</t>
  </si>
  <si>
    <t>Amostra 18</t>
  </si>
  <si>
    <t>Amostra 19</t>
  </si>
  <si>
    <t>Amostra 20</t>
  </si>
  <si>
    <t>Amostra 21</t>
  </si>
  <si>
    <t>Amostra 22</t>
  </si>
  <si>
    <t>Amostra 23</t>
  </si>
  <si>
    <t>Amostra 24</t>
  </si>
  <si>
    <t>Amostra 25</t>
  </si>
  <si>
    <t>Amostra 26</t>
  </si>
  <si>
    <t>Amostra 27</t>
  </si>
  <si>
    <t>Amostra 28</t>
  </si>
  <si>
    <t>Amostra 29</t>
  </si>
  <si>
    <t>Amostra 30</t>
  </si>
  <si>
    <t>Amostra 31</t>
  </si>
  <si>
    <t>Amostra 32</t>
  </si>
  <si>
    <t>Amostra 33</t>
  </si>
  <si>
    <t>Amostra 34</t>
  </si>
  <si>
    <t>Amostra 35</t>
  </si>
  <si>
    <t>Amostra 36</t>
  </si>
  <si>
    <t>Amostra 37</t>
  </si>
  <si>
    <t>Amostra 38</t>
  </si>
  <si>
    <t>Amostra 39</t>
  </si>
  <si>
    <t>Amostra 40</t>
  </si>
  <si>
    <t>Amostra 41</t>
  </si>
  <si>
    <t>Amostra 42</t>
  </si>
  <si>
    <t>Amostra 43</t>
  </si>
  <si>
    <t>Amostra 44</t>
  </si>
  <si>
    <t>Amostra 45</t>
  </si>
  <si>
    <t>Amostra 46</t>
  </si>
  <si>
    <t>Amostra 47</t>
  </si>
  <si>
    <t>Amostra 48</t>
  </si>
  <si>
    <t>Amostra 49</t>
  </si>
  <si>
    <t>Amostra 50</t>
  </si>
  <si>
    <t xml:space="preserve">Resultados Analíticos </t>
  </si>
  <si>
    <t>Data:  06/03/2013</t>
  </si>
  <si>
    <t>Amostra 51</t>
  </si>
  <si>
    <t>Amostra 52</t>
  </si>
  <si>
    <t>Amostra 53</t>
  </si>
  <si>
    <t>Amostra 54</t>
  </si>
  <si>
    <t>Amostra 55</t>
  </si>
  <si>
    <t>Amostra 56</t>
  </si>
  <si>
    <t>Amostra 57</t>
  </si>
  <si>
    <t>Amostra 58</t>
  </si>
  <si>
    <t>Amostra 59</t>
  </si>
  <si>
    <t>Amostra 60</t>
  </si>
  <si>
    <t>Amostra 61</t>
  </si>
  <si>
    <t>Amostra 62</t>
  </si>
  <si>
    <t>Amostra 63</t>
  </si>
  <si>
    <t>Amostra 64</t>
  </si>
  <si>
    <t>Amostra 65</t>
  </si>
  <si>
    <t>Amostra 66</t>
  </si>
  <si>
    <t>Amostra 67</t>
  </si>
  <si>
    <t>Amostra 68</t>
  </si>
  <si>
    <t>Amostra 69</t>
  </si>
  <si>
    <t>Amostra 70</t>
  </si>
  <si>
    <t>Amostra 71</t>
  </si>
  <si>
    <t>Amostra 72</t>
  </si>
  <si>
    <t>Amostra 73</t>
  </si>
  <si>
    <t>Amostra 74</t>
  </si>
  <si>
    <t>Amostra 75</t>
  </si>
  <si>
    <t>Amostra 76</t>
  </si>
  <si>
    <t>Amostra 77</t>
  </si>
  <si>
    <t>Amostra 78</t>
  </si>
  <si>
    <t>Amostra 79</t>
  </si>
  <si>
    <t>Amostra 80</t>
  </si>
  <si>
    <t>Amostra 86</t>
  </si>
  <si>
    <t>Amostra 87</t>
  </si>
  <si>
    <t>Amostra 88</t>
  </si>
  <si>
    <t>Amostra 89</t>
  </si>
  <si>
    <t>Amostra 90</t>
  </si>
  <si>
    <t>Data:  27/06/2013</t>
  </si>
  <si>
    <t>Amostra 91</t>
  </si>
  <si>
    <t>Amostra 92</t>
  </si>
  <si>
    <t>Amostra 93</t>
  </si>
  <si>
    <t>Amostra 94</t>
  </si>
  <si>
    <t>Amostra 95</t>
  </si>
  <si>
    <t>Amostra 96</t>
  </si>
  <si>
    <t>Amostra 97</t>
  </si>
  <si>
    <t>Amostra 98</t>
  </si>
  <si>
    <t>Amostra 99</t>
  </si>
  <si>
    <t>Amostra 100</t>
  </si>
  <si>
    <t>pH</t>
  </si>
  <si>
    <r>
      <t>cmol</t>
    </r>
    <r>
      <rPr>
        <b/>
        <vertAlign val="subscript"/>
        <sz val="12"/>
        <color theme="1"/>
        <rFont val="Arial"/>
        <family val="2"/>
      </rPr>
      <t>c</t>
    </r>
    <r>
      <rPr>
        <b/>
        <sz val="12"/>
        <color theme="1"/>
        <rFont val="Arial"/>
        <family val="2"/>
      </rPr>
      <t>/dm³</t>
    </r>
  </si>
  <si>
    <r>
      <t>Ca²</t>
    </r>
    <r>
      <rPr>
        <b/>
        <vertAlign val="superscript"/>
        <sz val="12"/>
        <color theme="1"/>
        <rFont val="Arial"/>
        <family val="2"/>
      </rPr>
      <t>+</t>
    </r>
  </si>
  <si>
    <r>
      <t>Mg²</t>
    </r>
    <r>
      <rPr>
        <b/>
        <vertAlign val="superscript"/>
        <sz val="12"/>
        <color theme="1"/>
        <rFont val="Arial"/>
        <family val="2"/>
      </rPr>
      <t>+</t>
    </r>
  </si>
  <si>
    <r>
      <t>Al³</t>
    </r>
    <r>
      <rPr>
        <b/>
        <vertAlign val="superscript"/>
        <sz val="12"/>
        <color theme="1"/>
        <rFont val="Arial"/>
        <family val="2"/>
      </rPr>
      <t>+</t>
    </r>
  </si>
  <si>
    <r>
      <t>H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O</t>
    </r>
  </si>
  <si>
    <t>Amostra 81</t>
  </si>
  <si>
    <t>Amostra 82</t>
  </si>
  <si>
    <t>Amostra 83</t>
  </si>
  <si>
    <t>Amostra 84</t>
  </si>
  <si>
    <t>Amostra 85</t>
  </si>
  <si>
    <t>Município</t>
  </si>
  <si>
    <t>Profundidade</t>
  </si>
  <si>
    <t>0-5</t>
  </si>
  <si>
    <t>20-40</t>
  </si>
  <si>
    <t>5-20</t>
  </si>
  <si>
    <t>40-70</t>
  </si>
  <si>
    <t>70-100</t>
  </si>
  <si>
    <t>Ituiutaba</t>
  </si>
  <si>
    <t>Uberaba</t>
  </si>
  <si>
    <t>Unaí- Palmeiras</t>
  </si>
  <si>
    <t>Unaí - Escola Técnica</t>
  </si>
  <si>
    <t>Paracatu</t>
  </si>
  <si>
    <t xml:space="preserve"> Pres. Olegário</t>
  </si>
  <si>
    <t xml:space="preserve"> Araxá</t>
  </si>
  <si>
    <t xml:space="preserve"> Bambuí </t>
  </si>
  <si>
    <t>Machado</t>
  </si>
  <si>
    <t>Lavras</t>
  </si>
  <si>
    <t xml:space="preserve">Curvelo </t>
  </si>
  <si>
    <t>Pompéu</t>
  </si>
  <si>
    <t>Aimorés</t>
  </si>
  <si>
    <t xml:space="preserve"> Caratinga </t>
  </si>
  <si>
    <t xml:space="preserve"> Janaúba </t>
  </si>
  <si>
    <t>Montes Claros</t>
  </si>
  <si>
    <t>Araçuaí</t>
  </si>
  <si>
    <t xml:space="preserve"> Itamarandiba</t>
  </si>
  <si>
    <t>Sete Lagoas</t>
  </si>
  <si>
    <t>Viçosa</t>
  </si>
  <si>
    <t>................mg/dm³..................</t>
  </si>
  <si>
    <r>
      <t>....................cmol</t>
    </r>
    <r>
      <rPr>
        <b/>
        <vertAlign val="subscript"/>
        <sz val="12"/>
        <color theme="1"/>
        <rFont val="Arial"/>
        <family val="2"/>
      </rPr>
      <t>c</t>
    </r>
    <r>
      <rPr>
        <b/>
        <sz val="12"/>
        <color theme="1"/>
        <rFont val="Arial"/>
        <family val="2"/>
      </rPr>
      <t>/dm³.......................</t>
    </r>
  </si>
  <si>
    <r>
      <t>..............cmol</t>
    </r>
    <r>
      <rPr>
        <b/>
        <vertAlign val="subscript"/>
        <sz val="12"/>
        <color theme="1"/>
        <rFont val="Arial"/>
        <family val="2"/>
      </rPr>
      <t>c</t>
    </r>
    <r>
      <rPr>
        <b/>
        <sz val="12"/>
        <color theme="1"/>
        <rFont val="Arial"/>
        <family val="2"/>
      </rPr>
      <t>/dm³............</t>
    </r>
  </si>
  <si>
    <t>........................%.....................</t>
  </si>
  <si>
    <t>.........................................mg/dm³........................................</t>
  </si>
  <si>
    <t>Resultado de Análises de Granulamétricas</t>
  </si>
  <si>
    <t>Franco-Argilo-Arenosa</t>
  </si>
  <si>
    <t>Amostra 1</t>
  </si>
  <si>
    <t>Dag/Kg</t>
  </si>
  <si>
    <t>Classe Textural</t>
  </si>
  <si>
    <t>Argila</t>
  </si>
  <si>
    <t>Silte</t>
  </si>
  <si>
    <t>Areia Fina</t>
  </si>
  <si>
    <t>Areia Grossa</t>
  </si>
  <si>
    <t xml:space="preserve"> Uberaba</t>
  </si>
  <si>
    <t>Muito Argilosa</t>
  </si>
  <si>
    <t>Amostra</t>
  </si>
  <si>
    <t>Franco-Arenosa</t>
  </si>
  <si>
    <t>Franco-Argilosa</t>
  </si>
  <si>
    <t>Argilo-Arenosa</t>
  </si>
  <si>
    <t>Franco-Argilo-Siltosa</t>
  </si>
  <si>
    <t>Franco-Siltosa</t>
  </si>
  <si>
    <t>Argilo</t>
  </si>
  <si>
    <t>Data: 27/03/2013</t>
  </si>
  <si>
    <t>Data: 13/11/2012</t>
  </si>
  <si>
    <t>Data: 15/08/2013</t>
  </si>
  <si>
    <t>N</t>
  </si>
  <si>
    <t>Ref. Do Cliente</t>
  </si>
  <si>
    <t>Ref. Lab</t>
  </si>
  <si>
    <t xml:space="preserve">Resultado Analítico de Nitrogênio </t>
  </si>
  <si>
    <t>Data:22/04/2013</t>
  </si>
  <si>
    <t>Data: 22/04/2013</t>
  </si>
  <si>
    <t>Data: 02/01/2012</t>
  </si>
  <si>
    <t>Análises Físicas</t>
  </si>
  <si>
    <t>5 B</t>
  </si>
  <si>
    <t>5 A</t>
  </si>
  <si>
    <t>4 B</t>
  </si>
  <si>
    <t>4 A</t>
  </si>
  <si>
    <t>3 B</t>
  </si>
  <si>
    <t>3 A</t>
  </si>
  <si>
    <t>2 B</t>
  </si>
  <si>
    <t>2 A</t>
  </si>
  <si>
    <t>1 B</t>
  </si>
  <si>
    <t>1 A</t>
  </si>
  <si>
    <t>cm/h</t>
  </si>
  <si>
    <t>Kg/dm³</t>
  </si>
  <si>
    <t>---------------------------------------Kg/Kg--------------------------------------</t>
  </si>
  <si>
    <t>Condutividade Hidráulica</t>
  </si>
  <si>
    <t>Densidade de Partículas ³</t>
  </si>
  <si>
    <t>Densidade do Solo²</t>
  </si>
  <si>
    <t>Potencial (Kpa)</t>
  </si>
  <si>
    <t>Data: 09/11/2012</t>
  </si>
  <si>
    <t>10 B</t>
  </si>
  <si>
    <t>10 A</t>
  </si>
  <si>
    <t>9 B</t>
  </si>
  <si>
    <t>9 A</t>
  </si>
  <si>
    <t>8 B</t>
  </si>
  <si>
    <t>8 A</t>
  </si>
  <si>
    <t>7 B</t>
  </si>
  <si>
    <t>7 A</t>
  </si>
  <si>
    <t>6 B</t>
  </si>
  <si>
    <t>6 A</t>
  </si>
  <si>
    <t>15 B</t>
  </si>
  <si>
    <t>15 A</t>
  </si>
  <si>
    <t>14 B</t>
  </si>
  <si>
    <t>14 A</t>
  </si>
  <si>
    <t>13 B</t>
  </si>
  <si>
    <t>13 A</t>
  </si>
  <si>
    <t>12 B</t>
  </si>
  <si>
    <t>12 A</t>
  </si>
  <si>
    <t>11 B</t>
  </si>
  <si>
    <t>11 A</t>
  </si>
  <si>
    <t>20 B</t>
  </si>
  <si>
    <t>20 A</t>
  </si>
  <si>
    <t>19 B</t>
  </si>
  <si>
    <t>19 A</t>
  </si>
  <si>
    <t>18 B</t>
  </si>
  <si>
    <t>18 A</t>
  </si>
  <si>
    <t>17 B</t>
  </si>
  <si>
    <t>17 A</t>
  </si>
  <si>
    <t>16 B</t>
  </si>
  <si>
    <t>16 A</t>
  </si>
  <si>
    <t>21 A</t>
  </si>
  <si>
    <t>21 B</t>
  </si>
  <si>
    <t>22 A</t>
  </si>
  <si>
    <t>22 B</t>
  </si>
  <si>
    <t>23 A</t>
  </si>
  <si>
    <t>23 B</t>
  </si>
  <si>
    <t>24 A</t>
  </si>
  <si>
    <t>24 B</t>
  </si>
  <si>
    <t>25 A</t>
  </si>
  <si>
    <t>25 B</t>
  </si>
  <si>
    <t>26 A</t>
  </si>
  <si>
    <t>26 B</t>
  </si>
  <si>
    <t>27 A</t>
  </si>
  <si>
    <t>27 B</t>
  </si>
  <si>
    <t>28 A</t>
  </si>
  <si>
    <t>28 B</t>
  </si>
  <si>
    <t>29 A</t>
  </si>
  <si>
    <t>29 B</t>
  </si>
  <si>
    <t>30 A</t>
  </si>
  <si>
    <t>30 B</t>
  </si>
  <si>
    <t>31 A</t>
  </si>
  <si>
    <t>31 B</t>
  </si>
  <si>
    <t>32 A</t>
  </si>
  <si>
    <t>32 B</t>
  </si>
  <si>
    <t>33 A</t>
  </si>
  <si>
    <t>33 B</t>
  </si>
  <si>
    <t>34 A</t>
  </si>
  <si>
    <t>34 B</t>
  </si>
  <si>
    <t>35 A</t>
  </si>
  <si>
    <t>35 B</t>
  </si>
  <si>
    <t>36 A</t>
  </si>
  <si>
    <t>36 B</t>
  </si>
  <si>
    <t>37 A</t>
  </si>
  <si>
    <t>37 B</t>
  </si>
  <si>
    <t>38 A</t>
  </si>
  <si>
    <t>38 B</t>
  </si>
  <si>
    <t>39 A</t>
  </si>
  <si>
    <t>39 B</t>
  </si>
  <si>
    <t>40 A</t>
  </si>
  <si>
    <t>40 B</t>
  </si>
  <si>
    <t>41 A</t>
  </si>
  <si>
    <t>41 B</t>
  </si>
  <si>
    <t>42 A</t>
  </si>
  <si>
    <t>42 B</t>
  </si>
  <si>
    <t>43 A</t>
  </si>
  <si>
    <t>43 B</t>
  </si>
  <si>
    <t>44 A</t>
  </si>
  <si>
    <t>44 B</t>
  </si>
  <si>
    <t>45 A</t>
  </si>
  <si>
    <t>45 B</t>
  </si>
  <si>
    <t>46 A</t>
  </si>
  <si>
    <t>46 B</t>
  </si>
  <si>
    <t>47 A</t>
  </si>
  <si>
    <t>47 B</t>
  </si>
  <si>
    <t>48 A</t>
  </si>
  <si>
    <t>48 B</t>
  </si>
  <si>
    <t>49 A</t>
  </si>
  <si>
    <t>49 B</t>
  </si>
  <si>
    <t>50 A</t>
  </si>
  <si>
    <t>50 B</t>
  </si>
  <si>
    <t>51 A</t>
  </si>
  <si>
    <t>51 B</t>
  </si>
  <si>
    <t>52 A</t>
  </si>
  <si>
    <t>52 B</t>
  </si>
  <si>
    <t>53 A</t>
  </si>
  <si>
    <t>53 B</t>
  </si>
  <si>
    <t>54 A</t>
  </si>
  <si>
    <t>54 B</t>
  </si>
  <si>
    <t>55 A</t>
  </si>
  <si>
    <t>55 B</t>
  </si>
  <si>
    <t>Data: 26/03/2013</t>
  </si>
  <si>
    <t>56 A</t>
  </si>
  <si>
    <t>56 B</t>
  </si>
  <si>
    <t>57 A</t>
  </si>
  <si>
    <t>57 B</t>
  </si>
  <si>
    <t>58 A</t>
  </si>
  <si>
    <t>58 B</t>
  </si>
  <si>
    <t>59 A</t>
  </si>
  <si>
    <t>59 B</t>
  </si>
  <si>
    <t>60 A</t>
  </si>
  <si>
    <t>60 B</t>
  </si>
  <si>
    <t>61 A</t>
  </si>
  <si>
    <t>61 B</t>
  </si>
  <si>
    <t>62 A</t>
  </si>
  <si>
    <t>62 B</t>
  </si>
  <si>
    <t>63 A</t>
  </si>
  <si>
    <t>63 B</t>
  </si>
  <si>
    <t>64 A</t>
  </si>
  <si>
    <t>64 B</t>
  </si>
  <si>
    <t>65 A</t>
  </si>
  <si>
    <t>65 B</t>
  </si>
  <si>
    <t>66 A</t>
  </si>
  <si>
    <t>66 B</t>
  </si>
  <si>
    <t>67 A</t>
  </si>
  <si>
    <t>67 B</t>
  </si>
  <si>
    <t>68 A</t>
  </si>
  <si>
    <t>68 B</t>
  </si>
  <si>
    <t>69 A</t>
  </si>
  <si>
    <t>69 B</t>
  </si>
  <si>
    <t>70 A</t>
  </si>
  <si>
    <t>70 B</t>
  </si>
  <si>
    <t>71 A</t>
  </si>
  <si>
    <t>71 B</t>
  </si>
  <si>
    <t>72 A</t>
  </si>
  <si>
    <t>72 B</t>
  </si>
  <si>
    <t>73 A</t>
  </si>
  <si>
    <t>73 B</t>
  </si>
  <si>
    <t>74 A</t>
  </si>
  <si>
    <t>74 B</t>
  </si>
  <si>
    <t>75 A</t>
  </si>
  <si>
    <t>75 B</t>
  </si>
  <si>
    <t>81 A</t>
  </si>
  <si>
    <t>81 B</t>
  </si>
  <si>
    <t>82 A</t>
  </si>
  <si>
    <t>82 B</t>
  </si>
  <si>
    <t>83 A</t>
  </si>
  <si>
    <t>83 B</t>
  </si>
  <si>
    <t>84 A</t>
  </si>
  <si>
    <t>84 B</t>
  </si>
  <si>
    <t>85 A</t>
  </si>
  <si>
    <t>85 B</t>
  </si>
  <si>
    <t>86 A</t>
  </si>
  <si>
    <t>86 B</t>
  </si>
  <si>
    <t>87 A</t>
  </si>
  <si>
    <t>87 B</t>
  </si>
  <si>
    <t>88 A</t>
  </si>
  <si>
    <t>88 B</t>
  </si>
  <si>
    <t>89 A</t>
  </si>
  <si>
    <t>89 B</t>
  </si>
  <si>
    <t>90 A</t>
  </si>
  <si>
    <t>90 B</t>
  </si>
  <si>
    <t>76 A</t>
  </si>
  <si>
    <t>76 B</t>
  </si>
  <si>
    <t>77 A</t>
  </si>
  <si>
    <t>77 B</t>
  </si>
  <si>
    <t>78 A</t>
  </si>
  <si>
    <t>78 B</t>
  </si>
  <si>
    <t>79 A</t>
  </si>
  <si>
    <t>79 B</t>
  </si>
  <si>
    <t>80 A</t>
  </si>
  <si>
    <t>80 B</t>
  </si>
  <si>
    <t>91 A</t>
  </si>
  <si>
    <t>91 B</t>
  </si>
  <si>
    <t>92 A</t>
  </si>
  <si>
    <t>92 B</t>
  </si>
  <si>
    <t>93 A</t>
  </si>
  <si>
    <t>93 B</t>
  </si>
  <si>
    <t>94 A</t>
  </si>
  <si>
    <t>94 B</t>
  </si>
  <si>
    <t>95 A</t>
  </si>
  <si>
    <t>95 B</t>
  </si>
  <si>
    <t>96 A</t>
  </si>
  <si>
    <t>96 B</t>
  </si>
  <si>
    <t>97 A</t>
  </si>
  <si>
    <t>97 B</t>
  </si>
  <si>
    <t>98 A</t>
  </si>
  <si>
    <t>98 B</t>
  </si>
  <si>
    <t>99 A</t>
  </si>
  <si>
    <t>99 B</t>
  </si>
  <si>
    <t>100 A</t>
  </si>
  <si>
    <t>100 B</t>
  </si>
  <si>
    <t>Data:08/07/2013</t>
  </si>
  <si>
    <t>Data:08/07/2011</t>
  </si>
  <si>
    <t>Carbono Organico</t>
  </si>
  <si>
    <t>(%)</t>
  </si>
  <si>
    <t>Carbono O.</t>
  </si>
  <si>
    <t xml:space="preserve">Cor do solo </t>
  </si>
  <si>
    <t>2.5YR 3/6 Dark red</t>
  </si>
  <si>
    <t>Classificação</t>
  </si>
  <si>
    <t>2.5YR 4/8 red</t>
  </si>
  <si>
    <t>10R 4/6 red</t>
  </si>
  <si>
    <t>2.5YR 5/8 red</t>
  </si>
  <si>
    <t>2.5 YR 5/8 red</t>
  </si>
  <si>
    <t>5YR 4/6 red yellowish</t>
  </si>
  <si>
    <t>2.5  YR 4/6 red</t>
  </si>
  <si>
    <t>2.5 YR 5/6 red</t>
  </si>
  <si>
    <t>5 YR 5/4 reddish brown</t>
  </si>
  <si>
    <t>2.5 YR 3/6 Dark red</t>
  </si>
  <si>
    <t>2.5 YR 4/8 red</t>
  </si>
  <si>
    <t>2.5 YR 4/8 Red</t>
  </si>
  <si>
    <t>2.5 YR 6/8  light red</t>
  </si>
  <si>
    <t>5 YR 5/8 yellowish red</t>
  </si>
  <si>
    <t>5 YR 6/8 reddish yellow</t>
  </si>
  <si>
    <t>10 YR 5/3 Brown</t>
  </si>
  <si>
    <t>5 YR 2.5/2 Dark reddish brown</t>
  </si>
  <si>
    <t>7.5 YR 4/3 brown</t>
  </si>
  <si>
    <t>10 YR 5/8 yellowish brown</t>
  </si>
  <si>
    <t>7.5 YR 5/4 brown</t>
  </si>
  <si>
    <t>10 YR 5/4 yellowish brown</t>
  </si>
  <si>
    <t>10 YR 3/4 dark yellowish brown</t>
  </si>
  <si>
    <t>5 YR 3/2 dark reddish brown</t>
  </si>
  <si>
    <t>7.5 YR 5/6 Strong brown</t>
  </si>
  <si>
    <t>5 YR 4/6 yellowish red</t>
  </si>
  <si>
    <t>7.5 YR 5/8 strong brown</t>
  </si>
  <si>
    <t>7.5 YR 6/4 light brown</t>
  </si>
  <si>
    <t>Intituto:</t>
  </si>
  <si>
    <t>EB</t>
  </si>
  <si>
    <t>Nome do arquivo de solos:</t>
  </si>
  <si>
    <t>EBITIFTM01</t>
  </si>
  <si>
    <t>Soil Data Source:</t>
  </si>
  <si>
    <t>Soil Series Name:</t>
  </si>
  <si>
    <t>Latitude:</t>
  </si>
  <si>
    <t>Longitude:</t>
  </si>
  <si>
    <t>Color:</t>
  </si>
  <si>
    <t>Drainage:</t>
  </si>
  <si>
    <t>Slope %</t>
  </si>
  <si>
    <t>Runoff Potential</t>
  </si>
  <si>
    <t>Fertility Factor</t>
  </si>
  <si>
    <t>Para todos os locais</t>
  </si>
  <si>
    <t>Mater horizon</t>
  </si>
  <si>
    <t>Para todas as camadas e locais</t>
  </si>
  <si>
    <t>Stones, %</t>
  </si>
  <si>
    <t>CEC:</t>
  </si>
  <si>
    <r>
      <t>m</t>
    </r>
    <r>
      <rPr>
        <b/>
        <vertAlign val="superscript"/>
        <sz val="12"/>
        <color theme="1"/>
        <rFont val="Arial"/>
        <family val="2"/>
      </rPr>
      <t>3</t>
    </r>
    <r>
      <rPr>
        <b/>
        <sz val="12"/>
        <color theme="1"/>
        <rFont val="Arial"/>
        <family val="2"/>
      </rPr>
      <t xml:space="preserve"> m</t>
    </r>
    <r>
      <rPr>
        <b/>
        <vertAlign val="superscript"/>
        <sz val="12"/>
        <color theme="1"/>
        <rFont val="Arial"/>
        <family val="2"/>
      </rPr>
      <t>-3</t>
    </r>
  </si>
  <si>
    <t>m3 m-3</t>
  </si>
  <si>
    <t>Altitude:</t>
  </si>
  <si>
    <t>Soil Classification</t>
  </si>
  <si>
    <t>RED</t>
  </si>
  <si>
    <t>Excessive</t>
  </si>
  <si>
    <t>Moderately Low</t>
  </si>
  <si>
    <t>t na tabela ao lado</t>
  </si>
  <si>
    <t>EMBRAPA M&amp;S</t>
  </si>
  <si>
    <t>Haplustox</t>
  </si>
  <si>
    <t>Ituituba IFTM - pastagem abandonada</t>
  </si>
  <si>
    <t>Uberaba IFTM - Gramado do Campus</t>
  </si>
  <si>
    <t>Unaí - Palmeiras</t>
  </si>
  <si>
    <t>Unaí - Escola Técnica no Vão, Parte Baixa da Região</t>
  </si>
  <si>
    <t>Paracatu - IFTM - Área de pomar abandonado ao lado do prédio novo do IFTM</t>
  </si>
  <si>
    <t>Moderately High</t>
  </si>
  <si>
    <t>Presidente Olegário - Fazenda do Décio Bruxel</t>
  </si>
  <si>
    <t>Araxá</t>
  </si>
  <si>
    <t>Unaí - Fazenda das Palmeiras na Chapada de Cristalina. Prop. José Marcos Pereira Dias</t>
  </si>
  <si>
    <t>Araxá - Fazenda Pão de Açucar - Arrendatário Israel Justino 34 9108 8476 Emater Jose Victor 34 8401 8251</t>
  </si>
  <si>
    <t>Bambuí</t>
  </si>
  <si>
    <t>Highest</t>
  </si>
  <si>
    <t>Haplustalf</t>
  </si>
  <si>
    <t>Bambuí - Área do IFMG - Pivo central pequeno - área arada - dificuldade de infiltração superficial - Gislaine, Juca e Sheila</t>
  </si>
  <si>
    <t>Brown</t>
  </si>
  <si>
    <t>Well</t>
  </si>
  <si>
    <t>Machado - Area do IFMG, terço médio em uma gleba bem inclinada, cultura de milho e aveia - Contato André Veiga</t>
  </si>
  <si>
    <t>Hapludox</t>
  </si>
  <si>
    <t>Red</t>
  </si>
  <si>
    <t>Lavras - Fazenda Ribeirãozinho, região do Maranhão Pro. Victor Joaquim Oliveira, palhada de milho Emater Marco e Elter 35 3821 6144 e 9217 5528</t>
  </si>
  <si>
    <t>Curvelo</t>
  </si>
  <si>
    <t>Curvelo - Fazenda do Moura da UFVJM - Pastagem degradada sob antigo pivo ambandonado</t>
  </si>
  <si>
    <t>Yellow</t>
  </si>
  <si>
    <t>Pompéu - Fazenda Buritizinho - Leonardo C. A. Sousa (Biomatrix) - leonardo.sousa@agroceres.com.br - Pastagem degrada</t>
  </si>
  <si>
    <t>Aimorés - Rancho Esperança - Ciro (Adolfo Caxias Cândido) - Área de várzea com milho e quiabo</t>
  </si>
  <si>
    <t>Inceptsol</t>
  </si>
  <si>
    <t>Somewhat poorly</t>
  </si>
  <si>
    <t>Caratinga</t>
  </si>
  <si>
    <t>Caratinga  - Prop. Mario Finamore - Lavoura de Café bem antigo.</t>
  </si>
  <si>
    <t>Janaúba</t>
  </si>
  <si>
    <t>Janaúba - Área de agricultura com pastagem em volta</t>
  </si>
  <si>
    <t>Araçuaí - Fazenda Vargem Grande - Prop. José Francisco Resende - Cultivo de hortaliças e milho</t>
  </si>
  <si>
    <t>Some. Poorly</t>
  </si>
  <si>
    <t>Itamarandiba</t>
  </si>
  <si>
    <t>Itamarandiba - Fazenda Sobradinho - Area de pastagem preparada para plantar bananeira</t>
  </si>
  <si>
    <t>Some. Excessive</t>
  </si>
  <si>
    <t>Haplustult</t>
  </si>
  <si>
    <t>Montes Claros - Prop. Charles Ramon da Emater - Lavoura para silagem</t>
  </si>
  <si>
    <t>Sete Lagoas - Área Embrapa Pivot 3 - Ponto 1 parte baixa do pivot voltada para a estrada.</t>
  </si>
  <si>
    <t>Viçosa - Área da UFV - Estufas da Fitopatologia depois da horta velha. Terço inferior.</t>
  </si>
  <si>
    <t>Well ou pior</t>
  </si>
  <si>
    <t>Porosidade Total</t>
  </si>
  <si>
    <r>
      <t>Cm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cm</t>
    </r>
    <r>
      <rPr>
        <vertAlign val="superscript"/>
        <sz val="12"/>
        <color theme="1"/>
        <rFont val="Arial"/>
        <family val="2"/>
      </rPr>
      <t>-3</t>
    </r>
  </si>
  <si>
    <t>EBUBIFTM01</t>
  </si>
  <si>
    <t>EBUNFZPA01</t>
  </si>
  <si>
    <t>EBUNETEC01</t>
  </si>
  <si>
    <t>EBPAIFTM01</t>
  </si>
  <si>
    <t>EBPOFZDB01</t>
  </si>
  <si>
    <t>EBARFZPA01</t>
  </si>
  <si>
    <t>EBBAIFMG01</t>
  </si>
  <si>
    <t>EBMAIFMG01</t>
  </si>
  <si>
    <t>EBLVFZRB01</t>
  </si>
  <si>
    <t>EBCVFZMO01</t>
  </si>
  <si>
    <t>EBPOFZBR01</t>
  </si>
  <si>
    <t>EBAIFZRE01</t>
  </si>
  <si>
    <t>EBCRFZMF01</t>
  </si>
  <si>
    <t>EBJBFZSN01</t>
  </si>
  <si>
    <t>EBARFZVG01</t>
  </si>
  <si>
    <t>EBITFZSB01</t>
  </si>
  <si>
    <t>EBMCFZCR01</t>
  </si>
  <si>
    <t>EBSLPV3A01</t>
  </si>
  <si>
    <t>EBVCUFVF01</t>
  </si>
  <si>
    <t>Porosidade total corrigida</t>
  </si>
  <si>
    <t>SomewhatPoorly</t>
  </si>
  <si>
    <t>Sup N medio</t>
  </si>
  <si>
    <t>Baseado em Livro do Álvaro</t>
  </si>
  <si>
    <t>%MO Med</t>
  </si>
  <si>
    <t>Sup N</t>
  </si>
  <si>
    <t>Carbono estável</t>
  </si>
  <si>
    <t>Presidente Olegário (Próximo de Patos de Minas)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</si>
</sst>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0.000"/>
    <numFmt numFmtId="166" formatCode="_-* #,##0.000_-;\-* #,##0.000_-;_-* &quot;-&quot;???_-;_-@_-"/>
    <numFmt numFmtId="167" formatCode="0.000000"/>
    <numFmt numFmtId="168" formatCode="0.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vertAlign val="sub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vertAlign val="superscript"/>
      <sz val="12"/>
      <color theme="1"/>
      <name val="Arial"/>
      <family val="2"/>
    </font>
    <font>
      <b/>
      <sz val="24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indexed="81"/>
      <name val="Arial"/>
      <family val="2"/>
    </font>
    <font>
      <sz val="12"/>
      <color indexed="81"/>
      <name val="Tahoma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6">
    <xf numFmtId="0" fontId="0" fillId="0" borderId="0" xfId="0"/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2" borderId="0" xfId="0" applyFont="1" applyFill="1"/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0" xfId="0" applyFont="1" applyFill="1" applyBorder="1"/>
    <xf numFmtId="2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166" fontId="3" fillId="2" borderId="1" xfId="1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26" xfId="0" applyFont="1" applyFill="1" applyBorder="1"/>
    <xf numFmtId="1" fontId="6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0" fontId="2" fillId="2" borderId="22" xfId="0" applyFont="1" applyFill="1" applyBorder="1"/>
    <xf numFmtId="0" fontId="2" fillId="2" borderId="7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/>
    <xf numFmtId="0" fontId="2" fillId="2" borderId="10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1" fontId="6" fillId="2" borderId="7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/>
    </xf>
    <xf numFmtId="0" fontId="2" fillId="2" borderId="34" xfId="0" applyFont="1" applyFill="1" applyBorder="1"/>
    <xf numFmtId="0" fontId="2" fillId="2" borderId="36" xfId="0" applyFont="1" applyFill="1" applyBorder="1"/>
    <xf numFmtId="0" fontId="2" fillId="2" borderId="38" xfId="0" applyFont="1" applyFill="1" applyBorder="1"/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/>
    <xf numFmtId="0" fontId="3" fillId="2" borderId="43" xfId="0" applyFont="1" applyFill="1" applyBorder="1" applyAlignment="1">
      <alignment horizontal="center" vertical="center"/>
    </xf>
    <xf numFmtId="0" fontId="3" fillId="2" borderId="14" xfId="0" applyFont="1" applyFill="1" applyBorder="1"/>
    <xf numFmtId="0" fontId="2" fillId="2" borderId="1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3" fillId="0" borderId="0" xfId="0" applyFont="1"/>
    <xf numFmtId="0" fontId="9" fillId="2" borderId="8" xfId="0" applyFont="1" applyFill="1" applyBorder="1"/>
    <xf numFmtId="0" fontId="9" fillId="2" borderId="0" xfId="0" applyFont="1" applyFill="1"/>
    <xf numFmtId="0" fontId="10" fillId="2" borderId="0" xfId="0" applyFont="1" applyFill="1"/>
    <xf numFmtId="0" fontId="9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2" fillId="2" borderId="3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/>
    <xf numFmtId="0" fontId="3" fillId="2" borderId="1" xfId="0" quotePrefix="1" applyFont="1" applyFill="1" applyBorder="1" applyAlignment="1">
      <alignment horizontal="center" vertical="center"/>
    </xf>
    <xf numFmtId="0" fontId="2" fillId="2" borderId="24" xfId="0" applyFont="1" applyFill="1" applyBorder="1"/>
    <xf numFmtId="0" fontId="2" fillId="2" borderId="12" xfId="0" applyFont="1" applyFill="1" applyBorder="1"/>
    <xf numFmtId="0" fontId="2" fillId="2" borderId="14" xfId="0" applyFont="1" applyFill="1" applyBorder="1"/>
    <xf numFmtId="0" fontId="2" fillId="2" borderId="43" xfId="0" applyFont="1" applyFill="1" applyBorder="1"/>
    <xf numFmtId="1" fontId="6" fillId="2" borderId="33" xfId="0" applyNumberFormat="1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16" xfId="0" applyFont="1" applyFill="1" applyBorder="1" applyAlignment="1"/>
    <xf numFmtId="0" fontId="2" fillId="2" borderId="17" xfId="0" applyFont="1" applyFill="1" applyBorder="1" applyAlignment="1"/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3" fillId="2" borderId="44" xfId="0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45" xfId="0" applyFont="1" applyFill="1" applyBorder="1"/>
    <xf numFmtId="0" fontId="3" fillId="2" borderId="44" xfId="0" applyFont="1" applyFill="1" applyBorder="1"/>
    <xf numFmtId="0" fontId="2" fillId="4" borderId="15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7" xfId="0" applyFont="1" applyFill="1" applyBorder="1"/>
    <xf numFmtId="0" fontId="3" fillId="2" borderId="12" xfId="0" applyFont="1" applyFill="1" applyBorder="1" applyAlignment="1">
      <alignment horizontal="center" vertical="center"/>
    </xf>
    <xf numFmtId="0" fontId="3" fillId="2" borderId="46" xfId="0" applyFont="1" applyFill="1" applyBorder="1"/>
    <xf numFmtId="0" fontId="3" fillId="0" borderId="0" xfId="0" applyFont="1" applyBorder="1"/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3" fillId="2" borderId="23" xfId="0" applyFont="1" applyFill="1" applyBorder="1" applyAlignment="1"/>
    <xf numFmtId="0" fontId="3" fillId="2" borderId="45" xfId="0" applyFont="1" applyFill="1" applyBorder="1" applyAlignment="1">
      <alignment horizontal="center" vertical="center"/>
    </xf>
    <xf numFmtId="0" fontId="2" fillId="4" borderId="17" xfId="0" applyFont="1" applyFill="1" applyBorder="1" applyAlignment="1"/>
    <xf numFmtId="0" fontId="9" fillId="2" borderId="0" xfId="0" applyFont="1" applyFill="1" applyAlignment="1">
      <alignment horizontal="left" vertical="center"/>
    </xf>
    <xf numFmtId="2" fontId="3" fillId="2" borderId="6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7" fontId="6" fillId="2" borderId="33" xfId="0" applyNumberFormat="1" applyFont="1" applyFill="1" applyBorder="1" applyAlignment="1">
      <alignment horizontal="left" vertical="center"/>
    </xf>
    <xf numFmtId="168" fontId="6" fillId="2" borderId="33" xfId="0" applyNumberFormat="1" applyFont="1" applyFill="1" applyBorder="1" applyAlignment="1">
      <alignment horizontal="left" vertical="center"/>
    </xf>
    <xf numFmtId="167" fontId="6" fillId="2" borderId="7" xfId="0" applyNumberFormat="1" applyFont="1" applyFill="1" applyBorder="1" applyAlignment="1">
      <alignment horizontal="left" vertical="center"/>
    </xf>
    <xf numFmtId="167" fontId="6" fillId="2" borderId="0" xfId="0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38" xfId="0" applyFont="1" applyFill="1" applyBorder="1" applyAlignment="1">
      <alignment horizontal="left" vertical="top"/>
    </xf>
    <xf numFmtId="167" fontId="6" fillId="2" borderId="7" xfId="0" applyNumberFormat="1" applyFont="1" applyFill="1" applyBorder="1" applyAlignment="1">
      <alignment horizontal="left" vertical="top"/>
    </xf>
    <xf numFmtId="1" fontId="6" fillId="2" borderId="7" xfId="0" applyNumberFormat="1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26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33" xfId="0" applyFont="1" applyFill="1" applyBorder="1" applyAlignment="1">
      <alignment horizontal="left" vertical="top"/>
    </xf>
    <xf numFmtId="0" fontId="2" fillId="2" borderId="29" xfId="0" applyFont="1" applyFill="1" applyBorder="1" applyAlignment="1">
      <alignment horizontal="left" vertical="top"/>
    </xf>
    <xf numFmtId="0" fontId="3" fillId="2" borderId="33" xfId="0" applyFont="1" applyFill="1" applyBorder="1" applyAlignment="1">
      <alignment horizontal="left" vertical="top"/>
    </xf>
    <xf numFmtId="0" fontId="2" fillId="2" borderId="33" xfId="0" quotePrefix="1" applyFont="1" applyFill="1" applyBorder="1" applyAlignment="1">
      <alignment horizontal="left" vertical="top"/>
    </xf>
    <xf numFmtId="0" fontId="2" fillId="2" borderId="27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0" fontId="2" fillId="2" borderId="35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left"/>
    </xf>
    <xf numFmtId="2" fontId="17" fillId="0" borderId="0" xfId="0" applyNumberFormat="1" applyFont="1" applyBorder="1" applyAlignment="1">
      <alignment horizontal="center"/>
    </xf>
    <xf numFmtId="165" fontId="18" fillId="2" borderId="0" xfId="0" applyNumberFormat="1" applyFont="1" applyFill="1"/>
    <xf numFmtId="0" fontId="18" fillId="2" borderId="0" xfId="0" applyFont="1" applyFill="1"/>
    <xf numFmtId="1" fontId="18" fillId="2" borderId="0" xfId="0" applyNumberFormat="1" applyFont="1" applyFill="1"/>
    <xf numFmtId="165" fontId="17" fillId="0" borderId="0" xfId="0" applyNumberFormat="1" applyFont="1" applyBorder="1" applyAlignment="1">
      <alignment horizontal="center" vertical="center"/>
    </xf>
    <xf numFmtId="165" fontId="17" fillId="2" borderId="0" xfId="0" applyNumberFormat="1" applyFont="1" applyFill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2" fillId="2" borderId="1" xfId="2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9" fontId="2" fillId="2" borderId="1" xfId="2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9" fontId="2" fillId="2" borderId="2" xfId="2" applyFont="1" applyFill="1" applyBorder="1" applyAlignment="1">
      <alignment horizontal="center" vertical="center"/>
    </xf>
    <xf numFmtId="9" fontId="2" fillId="2" borderId="4" xfId="2" applyFont="1" applyFill="1" applyBorder="1" applyAlignment="1">
      <alignment horizontal="center" vertical="center"/>
    </xf>
    <xf numFmtId="9" fontId="2" fillId="2" borderId="3" xfId="2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9" fontId="2" fillId="2" borderId="25" xfId="2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8916097987751532"/>
                  <c:y val="-2.0279600466608341E-2"/>
                </c:manualLayout>
              </c:layout>
              <c:numFmt formatCode="ge\r\a\l" sourceLinked="0"/>
            </c:trendlineLbl>
          </c:trendline>
          <c:xVal>
            <c:numRef>
              <c:f>'Suprimento de N Solos Cerrado'!$D$11:$D$14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'Suprimento de N Solos Cerrado'!$E$11:$E$14</c:f>
              <c:numCache>
                <c:formatCode>General</c:formatCode>
                <c:ptCount val="4"/>
                <c:pt idx="0">
                  <c:v>40</c:v>
                </c:pt>
                <c:pt idx="1">
                  <c:v>80</c:v>
                </c:pt>
                <c:pt idx="2">
                  <c:v>120</c:v>
                </c:pt>
                <c:pt idx="3">
                  <c:v>160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D22-426C-A5B4-E992A67E8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705984"/>
        <c:axId val="210305792"/>
      </c:scatterChart>
      <c:valAx>
        <c:axId val="20970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305792"/>
        <c:crosses val="autoZero"/>
        <c:crossBetween val="midCat"/>
      </c:valAx>
      <c:valAx>
        <c:axId val="210305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059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</xdr:colOff>
      <xdr:row>8</xdr:row>
      <xdr:rowOff>163830</xdr:rowOff>
    </xdr:from>
    <xdr:to>
      <xdr:col>15</xdr:col>
      <xdr:colOff>365760</xdr:colOff>
      <xdr:row>23</xdr:row>
      <xdr:rowOff>163830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5"/>
  <sheetViews>
    <sheetView tabSelected="1" zoomScale="90" zoomScaleNormal="90" workbookViewId="0">
      <selection sqref="A1:E1"/>
    </sheetView>
  </sheetViews>
  <sheetFormatPr defaultColWidth="9.140625" defaultRowHeight="15" x14ac:dyDescent="0.2"/>
  <cols>
    <col min="1" max="1" width="34.42578125" style="90" customWidth="1"/>
    <col min="2" max="2" width="25" style="90" bestFit="1" customWidth="1"/>
    <col min="3" max="3" width="35.140625" style="90" customWidth="1"/>
    <col min="4" max="4" width="22.28515625" style="90" customWidth="1"/>
    <col min="5" max="5" width="26.7109375" style="90" customWidth="1"/>
    <col min="6" max="6" width="17.42578125" style="90" customWidth="1"/>
    <col min="7" max="10" width="9.140625" style="90"/>
    <col min="11" max="11" width="10.42578125" style="90" bestFit="1" customWidth="1"/>
    <col min="12" max="12" width="23.140625" style="90" bestFit="1" customWidth="1"/>
    <col min="13" max="13" width="29.5703125" style="90" bestFit="1" customWidth="1"/>
    <col min="14" max="14" width="29.42578125" style="90" bestFit="1" customWidth="1"/>
    <col min="15" max="15" width="20.140625" style="90" bestFit="1" customWidth="1"/>
    <col min="16" max="16" width="30.5703125" style="90" bestFit="1" customWidth="1"/>
    <col min="17" max="28" width="9.140625" style="90"/>
    <col min="29" max="29" width="17.5703125" style="90" bestFit="1" customWidth="1"/>
    <col min="30" max="16384" width="9.140625" style="90"/>
  </cols>
  <sheetData>
    <row r="1" spans="1:30" ht="30.75" thickBot="1" x14ac:dyDescent="0.45">
      <c r="A1" s="231" t="s">
        <v>155</v>
      </c>
      <c r="B1" s="232"/>
      <c r="C1" s="232"/>
      <c r="D1" s="232"/>
      <c r="E1" s="233"/>
      <c r="F1" s="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93"/>
      <c r="AD1" s="93"/>
    </row>
    <row r="2" spans="1:30" ht="15.6" x14ac:dyDescent="0.3">
      <c r="A2" s="180" t="s">
        <v>440</v>
      </c>
      <c r="B2" s="178"/>
      <c r="C2" s="178" t="s">
        <v>441</v>
      </c>
      <c r="D2" s="178" t="s">
        <v>444</v>
      </c>
      <c r="E2" s="181" t="s">
        <v>466</v>
      </c>
      <c r="F2" s="8"/>
      <c r="G2" s="3"/>
      <c r="H2" s="18"/>
      <c r="I2" s="18"/>
      <c r="J2" s="18"/>
      <c r="K2" s="18"/>
      <c r="L2" s="1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93"/>
      <c r="AD2" s="93"/>
    </row>
    <row r="3" spans="1:30" ht="15.75" x14ac:dyDescent="0.25">
      <c r="A3" s="180" t="s">
        <v>442</v>
      </c>
      <c r="B3" s="71"/>
      <c r="C3" s="71" t="s">
        <v>522</v>
      </c>
      <c r="D3" s="71" t="s">
        <v>445</v>
      </c>
      <c r="E3" s="181" t="s">
        <v>492</v>
      </c>
      <c r="F3" s="54"/>
      <c r="G3" s="3"/>
      <c r="H3" s="18"/>
      <c r="I3" s="18"/>
      <c r="J3" s="18"/>
      <c r="K3" s="18"/>
      <c r="L3" s="1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93"/>
      <c r="AD3" s="93"/>
    </row>
    <row r="4" spans="1:30" ht="15.6" x14ac:dyDescent="0.3">
      <c r="A4" s="180" t="s">
        <v>446</v>
      </c>
      <c r="B4" s="71"/>
      <c r="C4" s="175">
        <v>-19.729403000000001</v>
      </c>
      <c r="D4" s="71" t="s">
        <v>461</v>
      </c>
      <c r="E4" s="181" t="s">
        <v>493</v>
      </c>
      <c r="F4" s="54"/>
      <c r="G4" s="3"/>
      <c r="H4" s="18"/>
      <c r="I4" s="18"/>
      <c r="J4" s="18"/>
      <c r="K4" s="18"/>
      <c r="L4" s="18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93"/>
      <c r="AD4" s="93"/>
    </row>
    <row r="5" spans="1:30" ht="15.6" x14ac:dyDescent="0.3">
      <c r="A5" s="180" t="s">
        <v>460</v>
      </c>
      <c r="B5" s="71"/>
      <c r="C5" s="70">
        <v>214</v>
      </c>
      <c r="D5" s="71"/>
      <c r="E5" s="181"/>
      <c r="F5" s="54"/>
      <c r="G5" s="18"/>
      <c r="H5" s="18"/>
      <c r="I5" s="18"/>
      <c r="J5" s="18"/>
      <c r="K5" s="18"/>
      <c r="L5" s="18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93"/>
      <c r="AD5" s="93"/>
    </row>
    <row r="6" spans="1:30" ht="15.6" x14ac:dyDescent="0.3">
      <c r="A6" s="180" t="s">
        <v>447</v>
      </c>
      <c r="B6" s="71"/>
      <c r="C6" s="68">
        <v>-41.270603000000001</v>
      </c>
      <c r="D6" s="71"/>
      <c r="E6" s="181"/>
      <c r="F6" s="54"/>
      <c r="G6" s="18"/>
      <c r="H6" s="18"/>
      <c r="I6" s="18"/>
      <c r="J6" s="18"/>
      <c r="K6" s="18"/>
      <c r="L6" s="18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93"/>
      <c r="AD6" s="93"/>
    </row>
    <row r="7" spans="1:30" ht="15.6" x14ac:dyDescent="0.3">
      <c r="A7" s="180" t="s">
        <v>448</v>
      </c>
      <c r="B7" s="71"/>
      <c r="C7" s="71" t="s">
        <v>482</v>
      </c>
      <c r="D7" s="71"/>
      <c r="E7" s="181"/>
      <c r="F7" s="54"/>
      <c r="G7" s="18"/>
      <c r="H7" s="18"/>
      <c r="I7" s="18"/>
      <c r="J7" s="18"/>
      <c r="K7" s="18"/>
      <c r="L7" s="18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93"/>
      <c r="AD7" s="93"/>
    </row>
    <row r="8" spans="1:30" ht="15.6" x14ac:dyDescent="0.3">
      <c r="A8" s="180" t="s">
        <v>449</v>
      </c>
      <c r="B8" s="71"/>
      <c r="C8" s="71" t="s">
        <v>494</v>
      </c>
      <c r="D8" s="71"/>
      <c r="E8" s="181"/>
      <c r="F8" s="54"/>
      <c r="G8" s="18"/>
      <c r="H8" s="18"/>
      <c r="I8" s="18"/>
      <c r="J8" s="18"/>
      <c r="K8" s="18"/>
      <c r="L8" s="18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93"/>
      <c r="AD8" s="93"/>
    </row>
    <row r="9" spans="1:30" ht="15.6" x14ac:dyDescent="0.3">
      <c r="A9" s="180" t="s">
        <v>450</v>
      </c>
      <c r="B9" s="71"/>
      <c r="C9" s="71">
        <v>1</v>
      </c>
      <c r="D9" s="71"/>
      <c r="E9" s="181"/>
      <c r="F9" s="54"/>
      <c r="G9" s="18"/>
      <c r="H9" s="18"/>
      <c r="I9" s="18"/>
      <c r="J9" s="18"/>
      <c r="K9" s="18"/>
      <c r="L9" s="18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93"/>
      <c r="AD9" s="93"/>
    </row>
    <row r="10" spans="1:30" ht="15.6" x14ac:dyDescent="0.3">
      <c r="A10" s="180" t="s">
        <v>451</v>
      </c>
      <c r="B10" s="71"/>
      <c r="C10" s="71" t="s">
        <v>473</v>
      </c>
      <c r="D10" s="71"/>
      <c r="E10" s="181"/>
      <c r="F10" s="54"/>
      <c r="G10" s="18"/>
      <c r="H10" s="18"/>
      <c r="I10" s="18"/>
      <c r="J10" s="18"/>
      <c r="K10" s="18"/>
      <c r="L10" s="18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93"/>
      <c r="AD10" s="93"/>
    </row>
    <row r="11" spans="1:30" ht="15.6" x14ac:dyDescent="0.3">
      <c r="A11" s="180" t="s">
        <v>452</v>
      </c>
      <c r="B11" s="71">
        <v>1</v>
      </c>
      <c r="C11" s="71" t="s">
        <v>453</v>
      </c>
      <c r="D11" s="71"/>
      <c r="E11" s="181"/>
      <c r="F11" s="54"/>
      <c r="G11" s="18"/>
      <c r="H11" s="18"/>
      <c r="I11" s="18"/>
      <c r="J11" s="18"/>
      <c r="K11" s="18"/>
      <c r="L11" s="1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93"/>
      <c r="AD11" s="93"/>
    </row>
    <row r="12" spans="1:30" ht="15.6" x14ac:dyDescent="0.3">
      <c r="A12" s="180" t="s">
        <v>454</v>
      </c>
      <c r="B12" s="71">
        <v>-99</v>
      </c>
      <c r="C12" s="71" t="s">
        <v>455</v>
      </c>
      <c r="D12" s="71"/>
      <c r="E12" s="181"/>
      <c r="F12" s="54"/>
      <c r="G12" s="18"/>
      <c r="H12" s="18"/>
      <c r="I12" s="18"/>
      <c r="J12" s="18"/>
      <c r="K12" s="18"/>
      <c r="L12" s="18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93"/>
    </row>
    <row r="13" spans="1:30" ht="15.6" x14ac:dyDescent="0.3">
      <c r="A13" s="180" t="s">
        <v>456</v>
      </c>
      <c r="B13" s="71">
        <v>0</v>
      </c>
      <c r="C13" s="71"/>
      <c r="D13" s="71"/>
      <c r="E13" s="181"/>
      <c r="F13" s="54"/>
      <c r="G13" s="18"/>
      <c r="H13" s="18"/>
      <c r="I13" s="18"/>
      <c r="J13" s="18"/>
      <c r="K13" s="18"/>
      <c r="L13" s="1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93"/>
      <c r="AD13" s="93"/>
    </row>
    <row r="14" spans="1:30" ht="16.149999999999999" thickBot="1" x14ac:dyDescent="0.35">
      <c r="A14" s="182" t="s">
        <v>457</v>
      </c>
      <c r="B14" s="183"/>
      <c r="C14" s="183" t="s">
        <v>465</v>
      </c>
      <c r="D14" s="183"/>
      <c r="E14" s="184"/>
      <c r="F14" s="54"/>
      <c r="G14" s="18"/>
      <c r="H14" s="18"/>
      <c r="I14" s="18"/>
      <c r="J14" s="18"/>
      <c r="K14" s="18"/>
      <c r="L14" s="18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93"/>
      <c r="AD14" s="93"/>
    </row>
    <row r="15" spans="1:30" ht="15.6" x14ac:dyDescent="0.3">
      <c r="A15" s="54"/>
      <c r="B15" s="54"/>
      <c r="C15" s="54"/>
      <c r="D15" s="54"/>
      <c r="E15" s="54"/>
      <c r="F15" s="54"/>
      <c r="G15" s="18"/>
      <c r="H15" s="18"/>
      <c r="I15" s="18"/>
      <c r="J15" s="18"/>
      <c r="K15" s="18"/>
      <c r="L15" s="18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93"/>
      <c r="AD15" s="93"/>
    </row>
    <row r="16" spans="1:30" ht="15.6" thickBot="1" x14ac:dyDescent="0.3">
      <c r="A16" s="8"/>
      <c r="B16" s="8"/>
      <c r="C16" s="8"/>
      <c r="D16" s="8"/>
      <c r="E16" s="8"/>
      <c r="F16" s="8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93"/>
      <c r="AD16" s="93"/>
    </row>
    <row r="17" spans="1:30" ht="16.5" thickBot="1" x14ac:dyDescent="0.25">
      <c r="A17" s="234" t="s">
        <v>77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6"/>
      <c r="AD17" s="3"/>
    </row>
    <row r="18" spans="1:30" ht="15.6" x14ac:dyDescent="0.3">
      <c r="A18" s="92" t="s">
        <v>78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8.75" x14ac:dyDescent="0.25">
      <c r="A19" s="237" t="s">
        <v>0</v>
      </c>
      <c r="B19" s="237" t="s">
        <v>136</v>
      </c>
      <c r="C19" s="237" t="s">
        <v>137</v>
      </c>
      <c r="D19" s="228" t="s">
        <v>1</v>
      </c>
      <c r="E19" s="228"/>
      <c r="F19" s="238" t="s">
        <v>125</v>
      </c>
      <c r="G19" s="238"/>
      <c r="H19" s="50" t="s">
        <v>3</v>
      </c>
      <c r="I19" s="50" t="s">
        <v>4</v>
      </c>
      <c r="J19" s="50" t="s">
        <v>5</v>
      </c>
      <c r="K19" s="50" t="s">
        <v>127</v>
      </c>
      <c r="L19" s="50" t="s">
        <v>128</v>
      </c>
      <c r="M19" s="50" t="s">
        <v>129</v>
      </c>
      <c r="N19" s="50" t="s">
        <v>6</v>
      </c>
      <c r="O19" s="50" t="s">
        <v>16</v>
      </c>
      <c r="P19" s="50" t="s">
        <v>17</v>
      </c>
      <c r="Q19" s="50" t="s">
        <v>18</v>
      </c>
      <c r="R19" s="50" t="s">
        <v>19</v>
      </c>
      <c r="S19" s="50" t="s">
        <v>20</v>
      </c>
      <c r="T19" s="50" t="s">
        <v>21</v>
      </c>
      <c r="U19" s="50" t="s">
        <v>22</v>
      </c>
      <c r="V19" s="50" t="s">
        <v>23</v>
      </c>
      <c r="W19" s="50" t="s">
        <v>24</v>
      </c>
      <c r="X19" s="50" t="s">
        <v>25</v>
      </c>
      <c r="Y19" s="50" t="s">
        <v>26</v>
      </c>
      <c r="Z19" s="50" t="s">
        <v>27</v>
      </c>
      <c r="AA19" s="50" t="s">
        <v>28</v>
      </c>
      <c r="AB19" s="50" t="s">
        <v>29</v>
      </c>
      <c r="AC19" s="49" t="s">
        <v>410</v>
      </c>
      <c r="AD19" s="3"/>
    </row>
    <row r="20" spans="1:30" ht="18.75" x14ac:dyDescent="0.35">
      <c r="A20" s="237"/>
      <c r="B20" s="237"/>
      <c r="C20" s="237"/>
      <c r="D20" s="228"/>
      <c r="E20" s="228"/>
      <c r="F20" s="49" t="s">
        <v>130</v>
      </c>
      <c r="G20" s="50" t="s">
        <v>7</v>
      </c>
      <c r="H20" s="238" t="s">
        <v>8</v>
      </c>
      <c r="I20" s="238"/>
      <c r="J20" s="238"/>
      <c r="K20" s="238" t="s">
        <v>126</v>
      </c>
      <c r="L20" s="238"/>
      <c r="M20" s="238"/>
      <c r="N20" s="238"/>
      <c r="O20" s="238" t="s">
        <v>126</v>
      </c>
      <c r="P20" s="238"/>
      <c r="Q20" s="238"/>
      <c r="R20" s="265" t="s">
        <v>30</v>
      </c>
      <c r="S20" s="265"/>
      <c r="T20" s="265"/>
      <c r="U20" s="50" t="s">
        <v>31</v>
      </c>
      <c r="V20" s="50" t="s">
        <v>32</v>
      </c>
      <c r="W20" s="238" t="s">
        <v>8</v>
      </c>
      <c r="X20" s="238"/>
      <c r="Y20" s="238"/>
      <c r="Z20" s="238"/>
      <c r="AA20" s="238"/>
      <c r="AB20" s="238"/>
      <c r="AC20" s="52" t="s">
        <v>30</v>
      </c>
      <c r="AD20" s="93"/>
    </row>
    <row r="21" spans="1:30" x14ac:dyDescent="0.2">
      <c r="A21" s="40">
        <v>801</v>
      </c>
      <c r="B21" s="228" t="s">
        <v>155</v>
      </c>
      <c r="C21" s="40" t="s">
        <v>138</v>
      </c>
      <c r="D21" s="264" t="s">
        <v>89</v>
      </c>
      <c r="E21" s="264"/>
      <c r="F21" s="4">
        <v>5.36</v>
      </c>
      <c r="G21" s="4">
        <v>5.2</v>
      </c>
      <c r="H21" s="5">
        <v>15.6</v>
      </c>
      <c r="I21" s="40">
        <v>24</v>
      </c>
      <c r="J21" s="40" t="s">
        <v>15</v>
      </c>
      <c r="K21" s="4">
        <v>3.39</v>
      </c>
      <c r="L21" s="4">
        <v>1.25</v>
      </c>
      <c r="M21" s="4">
        <v>0</v>
      </c>
      <c r="N21" s="40">
        <v>2.4</v>
      </c>
      <c r="O21" s="1">
        <v>4.7</v>
      </c>
      <c r="P21" s="1">
        <v>4.7</v>
      </c>
      <c r="Q21" s="1">
        <v>7.1</v>
      </c>
      <c r="R21" s="2">
        <v>66.2</v>
      </c>
      <c r="S21" s="2">
        <v>0</v>
      </c>
      <c r="T21" s="2" t="s">
        <v>15</v>
      </c>
      <c r="U21" s="1">
        <v>2.56</v>
      </c>
      <c r="V21" s="2">
        <v>47.7</v>
      </c>
      <c r="W21" s="2" t="s">
        <v>15</v>
      </c>
      <c r="X21" s="2" t="s">
        <v>15</v>
      </c>
      <c r="Y21" s="2" t="s">
        <v>15</v>
      </c>
      <c r="Z21" s="2" t="s">
        <v>15</v>
      </c>
      <c r="AA21" s="2" t="s">
        <v>15</v>
      </c>
      <c r="AB21" s="2" t="s">
        <v>15</v>
      </c>
      <c r="AC21" s="21">
        <f>(U21/1.724)</f>
        <v>1.4849187935034804</v>
      </c>
      <c r="AD21" s="3"/>
    </row>
    <row r="22" spans="1:30" x14ac:dyDescent="0.2">
      <c r="A22" s="40">
        <v>802</v>
      </c>
      <c r="B22" s="228"/>
      <c r="C22" s="11" t="s">
        <v>140</v>
      </c>
      <c r="D22" s="264" t="s">
        <v>90</v>
      </c>
      <c r="E22" s="264"/>
      <c r="F22" s="4">
        <v>4.7300000000000004</v>
      </c>
      <c r="G22" s="4">
        <v>4.26</v>
      </c>
      <c r="H22" s="5">
        <v>5.4</v>
      </c>
      <c r="I22" s="40">
        <v>62</v>
      </c>
      <c r="J22" s="40" t="s">
        <v>15</v>
      </c>
      <c r="K22" s="4">
        <v>2.96</v>
      </c>
      <c r="L22" s="4">
        <v>0.93</v>
      </c>
      <c r="M22" s="4">
        <v>0.2</v>
      </c>
      <c r="N22" s="40">
        <v>3.9</v>
      </c>
      <c r="O22" s="1">
        <v>4.05</v>
      </c>
      <c r="P22" s="1">
        <v>4.25</v>
      </c>
      <c r="Q22" s="1">
        <v>7.95</v>
      </c>
      <c r="R22" s="2">
        <v>50.9</v>
      </c>
      <c r="S22" s="2">
        <v>4.7</v>
      </c>
      <c r="T22" s="2" t="s">
        <v>15</v>
      </c>
      <c r="U22" s="1">
        <v>2.0499999999999998</v>
      </c>
      <c r="V22" s="2">
        <v>43.5</v>
      </c>
      <c r="W22" s="2" t="s">
        <v>15</v>
      </c>
      <c r="X22" s="2" t="s">
        <v>15</v>
      </c>
      <c r="Y22" s="2" t="s">
        <v>15</v>
      </c>
      <c r="Z22" s="2" t="s">
        <v>15</v>
      </c>
      <c r="AA22" s="2" t="s">
        <v>15</v>
      </c>
      <c r="AB22" s="2" t="s">
        <v>15</v>
      </c>
      <c r="AC22" s="21">
        <f t="shared" ref="AC22:AC25" si="0">(U22/1.724)</f>
        <v>1.1890951276102086</v>
      </c>
      <c r="AD22" s="3"/>
    </row>
    <row r="23" spans="1:30" x14ac:dyDescent="0.2">
      <c r="A23" s="40">
        <v>803</v>
      </c>
      <c r="B23" s="228"/>
      <c r="C23" s="40" t="s">
        <v>139</v>
      </c>
      <c r="D23" s="264" t="s">
        <v>91</v>
      </c>
      <c r="E23" s="264"/>
      <c r="F23" s="4">
        <v>5.59</v>
      </c>
      <c r="G23" s="4">
        <v>4.8</v>
      </c>
      <c r="H23" s="5">
        <v>4.4000000000000004</v>
      </c>
      <c r="I23" s="40">
        <v>24</v>
      </c>
      <c r="J23" s="40" t="s">
        <v>15</v>
      </c>
      <c r="K23" s="4">
        <v>3.97</v>
      </c>
      <c r="L23" s="4">
        <v>0.89</v>
      </c>
      <c r="M23" s="4">
        <v>0</v>
      </c>
      <c r="N23" s="40">
        <v>1.9</v>
      </c>
      <c r="O23" s="1">
        <v>4.92</v>
      </c>
      <c r="P23" s="1">
        <v>4.92</v>
      </c>
      <c r="Q23" s="1">
        <v>6.82</v>
      </c>
      <c r="R23" s="2">
        <v>72.099999999999994</v>
      </c>
      <c r="S23" s="2">
        <v>0</v>
      </c>
      <c r="T23" s="2" t="s">
        <v>15</v>
      </c>
      <c r="U23" s="1">
        <v>1.28</v>
      </c>
      <c r="V23" s="2">
        <v>43.5</v>
      </c>
      <c r="W23" s="2" t="s">
        <v>15</v>
      </c>
      <c r="X23" s="2" t="s">
        <v>15</v>
      </c>
      <c r="Y23" s="2" t="s">
        <v>15</v>
      </c>
      <c r="Z23" s="2" t="s">
        <v>15</v>
      </c>
      <c r="AA23" s="2" t="s">
        <v>15</v>
      </c>
      <c r="AB23" s="2" t="s">
        <v>15</v>
      </c>
      <c r="AC23" s="21">
        <f t="shared" si="0"/>
        <v>0.74245939675174022</v>
      </c>
      <c r="AD23" s="3"/>
    </row>
    <row r="24" spans="1:30" x14ac:dyDescent="0.2">
      <c r="A24" s="40">
        <v>804</v>
      </c>
      <c r="B24" s="228"/>
      <c r="C24" s="40" t="s">
        <v>141</v>
      </c>
      <c r="D24" s="264" t="s">
        <v>92</v>
      </c>
      <c r="E24" s="264"/>
      <c r="F24" s="4">
        <v>6.3</v>
      </c>
      <c r="G24" s="4">
        <v>5.26</v>
      </c>
      <c r="H24" s="5">
        <v>7.2</v>
      </c>
      <c r="I24" s="40">
        <v>18</v>
      </c>
      <c r="J24" s="40" t="s">
        <v>15</v>
      </c>
      <c r="K24" s="4">
        <v>0.01</v>
      </c>
      <c r="L24" s="4">
        <v>0</v>
      </c>
      <c r="M24" s="4">
        <v>0.2</v>
      </c>
      <c r="N24" s="40">
        <v>0.8</v>
      </c>
      <c r="O24" s="1">
        <v>0.06</v>
      </c>
      <c r="P24" s="1">
        <v>0.26</v>
      </c>
      <c r="Q24" s="1">
        <v>0.86</v>
      </c>
      <c r="R24" s="2">
        <v>7</v>
      </c>
      <c r="S24" s="2">
        <v>76.900000000000006</v>
      </c>
      <c r="T24" s="2" t="s">
        <v>15</v>
      </c>
      <c r="U24" s="1">
        <v>0.26</v>
      </c>
      <c r="V24" s="2">
        <v>50</v>
      </c>
      <c r="W24" s="2" t="s">
        <v>15</v>
      </c>
      <c r="X24" s="2" t="s">
        <v>15</v>
      </c>
      <c r="Y24" s="2" t="s">
        <v>15</v>
      </c>
      <c r="Z24" s="2" t="s">
        <v>15</v>
      </c>
      <c r="AA24" s="2" t="s">
        <v>15</v>
      </c>
      <c r="AB24" s="2" t="s">
        <v>15</v>
      </c>
      <c r="AC24" s="21">
        <f t="shared" si="0"/>
        <v>0.15081206496519722</v>
      </c>
      <c r="AD24" s="3"/>
    </row>
    <row r="25" spans="1:30" x14ac:dyDescent="0.2">
      <c r="A25" s="40">
        <v>805</v>
      </c>
      <c r="B25" s="228"/>
      <c r="C25" s="40" t="s">
        <v>142</v>
      </c>
      <c r="D25" s="264" t="s">
        <v>93</v>
      </c>
      <c r="E25" s="264"/>
      <c r="F25" s="4">
        <v>6.4</v>
      </c>
      <c r="G25" s="4">
        <v>5.33</v>
      </c>
      <c r="H25" s="5">
        <v>1</v>
      </c>
      <c r="I25" s="40">
        <v>18</v>
      </c>
      <c r="J25" s="40" t="s">
        <v>15</v>
      </c>
      <c r="K25" s="4">
        <v>2.4</v>
      </c>
      <c r="L25" s="4">
        <v>0.38</v>
      </c>
      <c r="M25" s="4">
        <v>0</v>
      </c>
      <c r="N25" s="40">
        <v>0.3</v>
      </c>
      <c r="O25" s="1">
        <v>2.83</v>
      </c>
      <c r="P25" s="1">
        <v>2.83</v>
      </c>
      <c r="Q25" s="1">
        <v>3.13</v>
      </c>
      <c r="R25" s="2">
        <v>90.4</v>
      </c>
      <c r="S25" s="2">
        <v>0</v>
      </c>
      <c r="T25" s="2" t="s">
        <v>15</v>
      </c>
      <c r="U25" s="1">
        <v>0.13</v>
      </c>
      <c r="V25" s="2">
        <v>51.1</v>
      </c>
      <c r="W25" s="2" t="s">
        <v>15</v>
      </c>
      <c r="X25" s="2" t="s">
        <v>15</v>
      </c>
      <c r="Y25" s="2" t="s">
        <v>15</v>
      </c>
      <c r="Z25" s="2" t="s">
        <v>15</v>
      </c>
      <c r="AA25" s="2" t="s">
        <v>15</v>
      </c>
      <c r="AB25" s="2" t="s">
        <v>15</v>
      </c>
      <c r="AC25" s="21">
        <f t="shared" si="0"/>
        <v>7.5406032482598612E-2</v>
      </c>
      <c r="AD25" s="3"/>
    </row>
    <row r="26" spans="1:30" ht="18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221" t="s">
        <v>534</v>
      </c>
      <c r="V26" s="3"/>
      <c r="W26" s="3"/>
      <c r="X26" s="3"/>
      <c r="Y26" s="3"/>
      <c r="Z26" s="3"/>
      <c r="AA26" s="3"/>
      <c r="AB26" s="3"/>
      <c r="AC26" s="225" t="s">
        <v>536</v>
      </c>
      <c r="AD26" s="3"/>
    </row>
    <row r="27" spans="1:30" ht="19.5" thickBot="1" x14ac:dyDescent="0.35">
      <c r="A27" s="234" t="s">
        <v>168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6"/>
      <c r="M27" s="3"/>
      <c r="N27" s="3"/>
      <c r="O27" s="3"/>
      <c r="P27" s="3"/>
      <c r="Q27" s="3"/>
      <c r="R27" s="3"/>
      <c r="S27" s="3"/>
      <c r="T27" s="3"/>
      <c r="U27" s="222">
        <f>(U21*5+U22*15+U23*20)/(5+15+20)</f>
        <v>1.7287500000000002</v>
      </c>
      <c r="V27" s="3"/>
      <c r="W27" s="3"/>
      <c r="X27" s="3"/>
      <c r="Y27" s="3"/>
      <c r="Z27" s="3"/>
      <c r="AA27" s="3"/>
      <c r="AB27" s="3"/>
      <c r="AC27" s="226">
        <f>AVERAGE(AC23:AC25)</f>
        <v>0.32289249806651205</v>
      </c>
      <c r="AD27" s="3"/>
    </row>
    <row r="28" spans="1:30" ht="18" x14ac:dyDescent="0.35">
      <c r="A28" s="92" t="s">
        <v>186</v>
      </c>
      <c r="B28" s="3"/>
      <c r="C28" s="3"/>
      <c r="D28" s="3"/>
      <c r="E28" s="3"/>
      <c r="F28" s="3"/>
      <c r="G28" s="3"/>
      <c r="H28" s="3"/>
      <c r="I28" s="3"/>
      <c r="J28" s="3"/>
      <c r="K28" s="3"/>
      <c r="M28" s="3"/>
      <c r="N28" s="89"/>
      <c r="O28" s="89"/>
      <c r="P28" s="89"/>
      <c r="Q28" s="89"/>
      <c r="R28" s="89"/>
      <c r="S28" s="89"/>
      <c r="T28" s="89"/>
      <c r="U28" s="223" t="s">
        <v>535</v>
      </c>
      <c r="V28" s="89"/>
      <c r="W28" s="89"/>
      <c r="X28" s="89"/>
      <c r="Y28" s="89"/>
      <c r="Z28" s="89"/>
      <c r="AA28" s="89"/>
      <c r="AB28" s="89"/>
      <c r="AC28" s="3"/>
      <c r="AD28" s="3"/>
    </row>
    <row r="29" spans="1:30" ht="15.75" customHeight="1" x14ac:dyDescent="0.3">
      <c r="A29" s="239" t="s">
        <v>0</v>
      </c>
      <c r="B29" s="240" t="s">
        <v>136</v>
      </c>
      <c r="C29" s="240" t="s">
        <v>137</v>
      </c>
      <c r="D29" s="240" t="s">
        <v>179</v>
      </c>
      <c r="E29" s="242" t="s">
        <v>1</v>
      </c>
      <c r="F29" s="242"/>
      <c r="G29" s="42" t="s">
        <v>176</v>
      </c>
      <c r="H29" s="42" t="s">
        <v>175</v>
      </c>
      <c r="I29" s="43" t="s">
        <v>174</v>
      </c>
      <c r="J29" s="43" t="s">
        <v>173</v>
      </c>
      <c r="K29" s="243" t="s">
        <v>172</v>
      </c>
      <c r="L29" s="244"/>
      <c r="M29" s="3"/>
      <c r="N29" s="89"/>
      <c r="O29" s="89"/>
      <c r="P29" s="89"/>
      <c r="Q29" s="89"/>
      <c r="R29" s="89"/>
      <c r="S29" s="89"/>
      <c r="T29" s="89"/>
      <c r="U29" s="224">
        <f>U27*40</f>
        <v>69.150000000000006</v>
      </c>
      <c r="V29" s="89"/>
      <c r="W29" s="89"/>
      <c r="X29" s="89"/>
      <c r="Y29" s="89"/>
      <c r="Z29" s="89"/>
      <c r="AA29" s="89"/>
      <c r="AB29" s="89"/>
      <c r="AC29" s="3"/>
      <c r="AD29" s="3"/>
    </row>
    <row r="30" spans="1:30" ht="15.75" x14ac:dyDescent="0.2">
      <c r="A30" s="239"/>
      <c r="B30" s="241"/>
      <c r="C30" s="241"/>
      <c r="D30" s="241"/>
      <c r="E30" s="242"/>
      <c r="F30" s="242"/>
      <c r="G30" s="242" t="s">
        <v>171</v>
      </c>
      <c r="H30" s="242"/>
      <c r="I30" s="242"/>
      <c r="J30" s="242"/>
      <c r="K30" s="245"/>
      <c r="L30" s="246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x14ac:dyDescent="0.2">
      <c r="A31" s="40">
        <v>495</v>
      </c>
      <c r="B31" s="228" t="s">
        <v>155</v>
      </c>
      <c r="C31" s="40" t="s">
        <v>138</v>
      </c>
      <c r="D31" s="40">
        <v>61</v>
      </c>
      <c r="E31" s="264">
        <v>801</v>
      </c>
      <c r="F31" s="264"/>
      <c r="G31" s="40">
        <v>5</v>
      </c>
      <c r="H31" s="40">
        <v>28</v>
      </c>
      <c r="I31" s="40">
        <v>38</v>
      </c>
      <c r="J31" s="40">
        <v>29</v>
      </c>
      <c r="K31" s="270" t="s">
        <v>181</v>
      </c>
      <c r="L31" s="27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x14ac:dyDescent="0.2">
      <c r="A32" s="40">
        <v>496</v>
      </c>
      <c r="B32" s="228"/>
      <c r="C32" s="11" t="s">
        <v>140</v>
      </c>
      <c r="D32" s="40">
        <v>62</v>
      </c>
      <c r="E32" s="264">
        <v>802</v>
      </c>
      <c r="F32" s="264"/>
      <c r="G32" s="40">
        <v>4</v>
      </c>
      <c r="H32" s="40">
        <v>26</v>
      </c>
      <c r="I32" s="40">
        <v>39</v>
      </c>
      <c r="J32" s="40">
        <v>31</v>
      </c>
      <c r="K32" s="270" t="s">
        <v>181</v>
      </c>
      <c r="L32" s="27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x14ac:dyDescent="0.2">
      <c r="A33" s="40">
        <v>497</v>
      </c>
      <c r="B33" s="228"/>
      <c r="C33" s="40" t="s">
        <v>139</v>
      </c>
      <c r="D33" s="40">
        <v>63</v>
      </c>
      <c r="E33" s="264">
        <v>803</v>
      </c>
      <c r="F33" s="264"/>
      <c r="G33" s="40">
        <v>25</v>
      </c>
      <c r="H33" s="40">
        <v>23</v>
      </c>
      <c r="I33" s="40">
        <v>22</v>
      </c>
      <c r="J33" s="40">
        <v>30</v>
      </c>
      <c r="K33" s="270" t="s">
        <v>169</v>
      </c>
      <c r="L33" s="27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x14ac:dyDescent="0.2">
      <c r="A34" s="40">
        <v>498</v>
      </c>
      <c r="B34" s="228"/>
      <c r="C34" s="40" t="s">
        <v>141</v>
      </c>
      <c r="D34" s="40">
        <v>64</v>
      </c>
      <c r="E34" s="264">
        <v>804</v>
      </c>
      <c r="F34" s="264"/>
      <c r="G34" s="40">
        <v>43</v>
      </c>
      <c r="H34" s="40">
        <v>37</v>
      </c>
      <c r="I34" s="40">
        <v>10</v>
      </c>
      <c r="J34" s="40">
        <v>10</v>
      </c>
      <c r="K34" s="270" t="s">
        <v>180</v>
      </c>
      <c r="L34" s="27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x14ac:dyDescent="0.2">
      <c r="A35" s="40">
        <v>499</v>
      </c>
      <c r="B35" s="228"/>
      <c r="C35" s="40" t="s">
        <v>142</v>
      </c>
      <c r="D35" s="40">
        <v>65</v>
      </c>
      <c r="E35" s="264">
        <v>805</v>
      </c>
      <c r="F35" s="264"/>
      <c r="G35" s="40">
        <v>39</v>
      </c>
      <c r="H35" s="40">
        <v>32</v>
      </c>
      <c r="I35" s="40">
        <v>11</v>
      </c>
      <c r="J35" s="40">
        <v>18</v>
      </c>
      <c r="K35" s="270" t="s">
        <v>180</v>
      </c>
      <c r="L35" s="27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5.6" thickBo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6.5" thickBot="1" x14ac:dyDescent="0.25">
      <c r="A37" s="234" t="s">
        <v>192</v>
      </c>
      <c r="B37" s="235"/>
      <c r="C37" s="235"/>
      <c r="D37" s="235"/>
      <c r="E37" s="235"/>
      <c r="F37" s="235"/>
      <c r="G37" s="235"/>
      <c r="H37" s="235"/>
      <c r="I37" s="236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5.6" x14ac:dyDescent="0.3">
      <c r="A38" s="160" t="s">
        <v>193</v>
      </c>
      <c r="B38" s="92"/>
      <c r="C38" s="92"/>
      <c r="D38" s="9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5.75" x14ac:dyDescent="0.2">
      <c r="A39" s="229" t="s">
        <v>191</v>
      </c>
      <c r="B39" s="229" t="s">
        <v>136</v>
      </c>
      <c r="C39" s="229" t="s">
        <v>137</v>
      </c>
      <c r="D39" s="266" t="s">
        <v>190</v>
      </c>
      <c r="E39" s="267"/>
      <c r="F39" s="49" t="s">
        <v>189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5.75" x14ac:dyDescent="0.2">
      <c r="A40" s="230"/>
      <c r="B40" s="230"/>
      <c r="C40" s="230"/>
      <c r="D40" s="268"/>
      <c r="E40" s="269"/>
      <c r="F40" s="49" t="s">
        <v>171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5" customHeight="1" x14ac:dyDescent="0.2">
      <c r="A41" s="52">
        <v>801</v>
      </c>
      <c r="B41" s="228" t="s">
        <v>155</v>
      </c>
      <c r="C41" s="52" t="s">
        <v>138</v>
      </c>
      <c r="D41" s="272" t="s">
        <v>89</v>
      </c>
      <c r="E41" s="273"/>
      <c r="F41" s="17">
        <v>0.19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15" customHeight="1" x14ac:dyDescent="0.2">
      <c r="A42" s="52">
        <v>802</v>
      </c>
      <c r="B42" s="228"/>
      <c r="C42" s="14" t="s">
        <v>140</v>
      </c>
      <c r="D42" s="272" t="s">
        <v>90</v>
      </c>
      <c r="E42" s="273"/>
      <c r="F42" s="17">
        <v>0.14000000000000001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15" customHeight="1" x14ac:dyDescent="0.2">
      <c r="A43" s="52">
        <v>803</v>
      </c>
      <c r="B43" s="228"/>
      <c r="C43" s="52" t="s">
        <v>139</v>
      </c>
      <c r="D43" s="272" t="s">
        <v>91</v>
      </c>
      <c r="E43" s="273"/>
      <c r="F43" s="17">
        <v>0.14000000000000001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15" customHeight="1" x14ac:dyDescent="0.2">
      <c r="A44" s="52">
        <v>804</v>
      </c>
      <c r="B44" s="228"/>
      <c r="C44" s="19" t="s">
        <v>141</v>
      </c>
      <c r="D44" s="272" t="s">
        <v>92</v>
      </c>
      <c r="E44" s="273"/>
      <c r="F44" s="17">
        <v>0.1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5" customHeight="1" x14ac:dyDescent="0.2">
      <c r="A45" s="52">
        <v>805</v>
      </c>
      <c r="B45" s="228"/>
      <c r="C45" s="52" t="s">
        <v>142</v>
      </c>
      <c r="D45" s="272" t="s">
        <v>93</v>
      </c>
      <c r="E45" s="273"/>
      <c r="F45" s="17">
        <v>0.1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5.75" thickBo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6.5" thickBot="1" x14ac:dyDescent="0.25">
      <c r="A47" s="234" t="s">
        <v>196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6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30" ht="15.75" x14ac:dyDescent="0.2">
      <c r="A48" s="156" t="s">
        <v>315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5.75" x14ac:dyDescent="0.2">
      <c r="A49" s="253" t="s">
        <v>136</v>
      </c>
      <c r="B49" s="253" t="s">
        <v>137</v>
      </c>
      <c r="C49" s="253" t="s">
        <v>179</v>
      </c>
      <c r="D49" s="242" t="s">
        <v>213</v>
      </c>
      <c r="E49" s="242"/>
      <c r="F49" s="242"/>
      <c r="G49" s="242"/>
      <c r="H49" s="242"/>
      <c r="I49" s="242"/>
      <c r="J49" s="242"/>
      <c r="K49" s="253" t="s">
        <v>179</v>
      </c>
      <c r="L49" s="239" t="s">
        <v>212</v>
      </c>
      <c r="M49" s="239" t="s">
        <v>211</v>
      </c>
      <c r="N49" s="239" t="s">
        <v>210</v>
      </c>
      <c r="O49" s="229" t="s">
        <v>509</v>
      </c>
      <c r="P49" s="228" t="s">
        <v>530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">
      <c r="A50" s="254"/>
      <c r="B50" s="254"/>
      <c r="C50" s="254"/>
      <c r="D50" s="26">
        <v>-2</v>
      </c>
      <c r="E50" s="26">
        <v>-6</v>
      </c>
      <c r="F50" s="26">
        <v>-10</v>
      </c>
      <c r="G50" s="26">
        <v>-30</v>
      </c>
      <c r="H50" s="26">
        <v>-60</v>
      </c>
      <c r="I50" s="26">
        <v>-100</v>
      </c>
      <c r="J50" s="26">
        <v>-1500</v>
      </c>
      <c r="K50" s="254"/>
      <c r="L50" s="239"/>
      <c r="M50" s="239"/>
      <c r="N50" s="239"/>
      <c r="O50" s="230"/>
      <c r="P50" s="228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8" x14ac:dyDescent="0.2">
      <c r="A51" s="255"/>
      <c r="B51" s="255"/>
      <c r="C51" s="255"/>
      <c r="D51" s="24" t="s">
        <v>209</v>
      </c>
      <c r="E51" s="24"/>
      <c r="F51" s="24"/>
      <c r="G51" s="24"/>
      <c r="H51" s="24"/>
      <c r="I51" s="24"/>
      <c r="J51" s="24"/>
      <c r="K51" s="255"/>
      <c r="L51" s="264" t="s">
        <v>208</v>
      </c>
      <c r="M51" s="264"/>
      <c r="N51" s="40" t="s">
        <v>207</v>
      </c>
      <c r="O51" s="52" t="s">
        <v>510</v>
      </c>
      <c r="P51" s="216" t="s">
        <v>510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">
      <c r="A52" s="228" t="s">
        <v>155</v>
      </c>
      <c r="B52" s="40" t="s">
        <v>138</v>
      </c>
      <c r="C52" s="40" t="s">
        <v>326</v>
      </c>
      <c r="D52" s="21">
        <v>0.41</v>
      </c>
      <c r="E52" s="21">
        <v>0.33600000000000002</v>
      </c>
      <c r="F52" s="21">
        <v>0.315</v>
      </c>
      <c r="G52" s="21">
        <v>0.23799999999999999</v>
      </c>
      <c r="H52" s="21">
        <v>0.22900000000000001</v>
      </c>
      <c r="I52" s="21">
        <v>0.218</v>
      </c>
      <c r="J52" s="21">
        <v>0.13800000000000001</v>
      </c>
      <c r="K52" s="40" t="s">
        <v>327</v>
      </c>
      <c r="L52" s="4">
        <v>1.2</v>
      </c>
      <c r="M52" s="4">
        <v>2.6</v>
      </c>
      <c r="N52" s="21">
        <v>23.099</v>
      </c>
      <c r="O52" s="23">
        <f>(1 -(L52/M52))</f>
        <v>0.53846153846153855</v>
      </c>
      <c r="P52" s="23">
        <f>(O52*0.95)</f>
        <v>0.51153846153846161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">
      <c r="A53" s="228"/>
      <c r="B53" s="11" t="s">
        <v>140</v>
      </c>
      <c r="C53" s="40" t="s">
        <v>328</v>
      </c>
      <c r="D53" s="21">
        <v>0.36299999999999999</v>
      </c>
      <c r="E53" s="21">
        <v>0.318</v>
      </c>
      <c r="F53" s="21">
        <v>0.30399999999999999</v>
      </c>
      <c r="G53" s="21">
        <v>0.25900000000000001</v>
      </c>
      <c r="H53" s="21">
        <v>0.23899999999999999</v>
      </c>
      <c r="I53" s="21">
        <v>0.219</v>
      </c>
      <c r="J53" s="21">
        <v>0.14799999999999999</v>
      </c>
      <c r="K53" s="40" t="s">
        <v>329</v>
      </c>
      <c r="L53" s="4">
        <v>1.37</v>
      </c>
      <c r="M53" s="4">
        <v>2.68</v>
      </c>
      <c r="N53" s="21">
        <v>28.873999999999999</v>
      </c>
      <c r="O53" s="23">
        <f t="shared" ref="O53:O56" si="1">(1 -(L53/M53))</f>
        <v>0.48880597014925375</v>
      </c>
      <c r="P53" s="23">
        <f t="shared" ref="P53:P56" si="2">(O53*0.95)</f>
        <v>0.46436567164179104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">
      <c r="A54" s="228"/>
      <c r="B54" s="40" t="s">
        <v>139</v>
      </c>
      <c r="C54" s="40" t="s">
        <v>330</v>
      </c>
      <c r="D54" s="21">
        <v>0.27900000000000003</v>
      </c>
      <c r="E54" s="21">
        <v>0.23899999999999999</v>
      </c>
      <c r="F54" s="21">
        <v>0.22800000000000001</v>
      </c>
      <c r="G54" s="21">
        <v>0.189</v>
      </c>
      <c r="H54" s="21">
        <v>0.183</v>
      </c>
      <c r="I54" s="21">
        <v>0.17</v>
      </c>
      <c r="J54" s="21">
        <v>0.13100000000000001</v>
      </c>
      <c r="K54" s="40" t="s">
        <v>331</v>
      </c>
      <c r="L54" s="4">
        <v>1.56</v>
      </c>
      <c r="M54" s="4">
        <v>2.65</v>
      </c>
      <c r="N54" s="21">
        <v>11.55</v>
      </c>
      <c r="O54" s="23">
        <f t="shared" si="1"/>
        <v>0.41132075471698104</v>
      </c>
      <c r="P54" s="23">
        <f t="shared" si="2"/>
        <v>0.39075471698113196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">
      <c r="A55" s="228"/>
      <c r="B55" s="40" t="s">
        <v>141</v>
      </c>
      <c r="C55" s="40" t="s">
        <v>332</v>
      </c>
      <c r="D55" s="21">
        <v>0.217</v>
      </c>
      <c r="E55" s="21">
        <v>0.13200000000000001</v>
      </c>
      <c r="F55" s="21">
        <v>0.111</v>
      </c>
      <c r="G55" s="21">
        <v>6.7000000000000004E-2</v>
      </c>
      <c r="H55" s="21">
        <v>6.3E-2</v>
      </c>
      <c r="I55" s="21">
        <v>6.0999999999999999E-2</v>
      </c>
      <c r="J55" s="21">
        <v>4.2999999999999997E-2</v>
      </c>
      <c r="K55" s="40" t="s">
        <v>333</v>
      </c>
      <c r="L55" s="4">
        <v>1.36</v>
      </c>
      <c r="M55" s="4">
        <v>2.67</v>
      </c>
      <c r="N55" s="21">
        <v>13.859</v>
      </c>
      <c r="O55" s="23">
        <f t="shared" si="1"/>
        <v>0.49063670411985016</v>
      </c>
      <c r="P55" s="23">
        <f t="shared" si="2"/>
        <v>0.46610486891385766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">
      <c r="A56" s="228"/>
      <c r="B56" s="40" t="s">
        <v>142</v>
      </c>
      <c r="C56" s="40" t="s">
        <v>334</v>
      </c>
      <c r="D56" s="21">
        <v>0.184</v>
      </c>
      <c r="E56" s="21">
        <v>0.161</v>
      </c>
      <c r="F56" s="21">
        <v>0.151</v>
      </c>
      <c r="G56" s="21">
        <v>0.115</v>
      </c>
      <c r="H56" s="21">
        <v>0.11</v>
      </c>
      <c r="I56" s="21">
        <v>0.108</v>
      </c>
      <c r="J56" s="21">
        <v>6.9000000000000006E-2</v>
      </c>
      <c r="K56" s="40" t="s">
        <v>335</v>
      </c>
      <c r="L56" s="4">
        <v>1.77</v>
      </c>
      <c r="M56" s="4">
        <v>2.72</v>
      </c>
      <c r="N56" s="21">
        <v>16.84</v>
      </c>
      <c r="O56" s="23">
        <f t="shared" si="1"/>
        <v>0.34926470588235303</v>
      </c>
      <c r="P56" s="23">
        <f t="shared" si="2"/>
        <v>0.33180147058823539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5.75" x14ac:dyDescent="0.2">
      <c r="A58" s="253" t="s">
        <v>136</v>
      </c>
      <c r="B58" s="253" t="s">
        <v>137</v>
      </c>
      <c r="C58" s="253" t="s">
        <v>179</v>
      </c>
      <c r="D58" s="242" t="s">
        <v>213</v>
      </c>
      <c r="E58" s="242"/>
      <c r="F58" s="242"/>
      <c r="G58" s="242"/>
      <c r="H58" s="242"/>
      <c r="I58" s="242"/>
      <c r="J58" s="242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">
      <c r="A59" s="254"/>
      <c r="B59" s="254"/>
      <c r="C59" s="254"/>
      <c r="D59" s="26">
        <v>-2</v>
      </c>
      <c r="E59" s="26">
        <v>-6</v>
      </c>
      <c r="F59" s="26">
        <v>-10</v>
      </c>
      <c r="G59" s="52">
        <v>-30</v>
      </c>
      <c r="H59" s="26">
        <v>-60</v>
      </c>
      <c r="I59" s="26">
        <v>-100</v>
      </c>
      <c r="J59" s="26">
        <v>-1500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8.75" x14ac:dyDescent="0.2">
      <c r="A60" s="255"/>
      <c r="B60" s="255"/>
      <c r="C60" s="255"/>
      <c r="D60" s="256" t="s">
        <v>458</v>
      </c>
      <c r="E60" s="257"/>
      <c r="F60" s="257"/>
      <c r="G60" s="257"/>
      <c r="H60" s="257"/>
      <c r="I60" s="257"/>
      <c r="J60" s="258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">
      <c r="A61" s="228" t="s">
        <v>155</v>
      </c>
      <c r="B61" s="40" t="s">
        <v>138</v>
      </c>
      <c r="C61" s="40" t="s">
        <v>326</v>
      </c>
      <c r="D61" s="21">
        <f>D52*$L52</f>
        <v>0.49199999999999994</v>
      </c>
      <c r="E61" s="21">
        <f t="shared" ref="E61:J61" si="3">E52*$L52</f>
        <v>0.4032</v>
      </c>
      <c r="F61" s="21">
        <f t="shared" si="3"/>
        <v>0.378</v>
      </c>
      <c r="G61" s="21">
        <f t="shared" si="3"/>
        <v>0.28559999999999997</v>
      </c>
      <c r="H61" s="21">
        <f t="shared" si="3"/>
        <v>0.27479999999999999</v>
      </c>
      <c r="I61" s="21">
        <f t="shared" si="3"/>
        <v>0.2616</v>
      </c>
      <c r="J61" s="21">
        <f t="shared" si="3"/>
        <v>0.1656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">
      <c r="A62" s="228"/>
      <c r="B62" s="11" t="s">
        <v>140</v>
      </c>
      <c r="C62" s="40" t="s">
        <v>328</v>
      </c>
      <c r="D62" s="21">
        <f t="shared" ref="D62:J65" si="4">D53*$L53</f>
        <v>0.49731000000000003</v>
      </c>
      <c r="E62" s="21">
        <f t="shared" si="4"/>
        <v>0.43566000000000005</v>
      </c>
      <c r="F62" s="21">
        <f t="shared" si="4"/>
        <v>0.41648000000000002</v>
      </c>
      <c r="G62" s="21">
        <f t="shared" si="4"/>
        <v>0.35483000000000003</v>
      </c>
      <c r="H62" s="21">
        <f t="shared" si="4"/>
        <v>0.32743</v>
      </c>
      <c r="I62" s="21">
        <f t="shared" si="4"/>
        <v>0.30003000000000002</v>
      </c>
      <c r="J62" s="21">
        <f t="shared" si="4"/>
        <v>0.20276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">
      <c r="A63" s="228"/>
      <c r="B63" s="40" t="s">
        <v>139</v>
      </c>
      <c r="C63" s="40" t="s">
        <v>330</v>
      </c>
      <c r="D63" s="21">
        <f t="shared" si="4"/>
        <v>0.43524000000000007</v>
      </c>
      <c r="E63" s="21">
        <f t="shared" si="4"/>
        <v>0.37284</v>
      </c>
      <c r="F63" s="21">
        <f t="shared" si="4"/>
        <v>0.35568000000000005</v>
      </c>
      <c r="G63" s="21">
        <f t="shared" si="4"/>
        <v>0.29483999999999999</v>
      </c>
      <c r="H63" s="21">
        <f t="shared" si="4"/>
        <v>0.28548000000000001</v>
      </c>
      <c r="I63" s="21">
        <f t="shared" si="4"/>
        <v>0.26520000000000005</v>
      </c>
      <c r="J63" s="21">
        <f t="shared" si="4"/>
        <v>0.20436000000000001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">
      <c r="A64" s="228"/>
      <c r="B64" s="40" t="s">
        <v>141</v>
      </c>
      <c r="C64" s="40" t="s">
        <v>332</v>
      </c>
      <c r="D64" s="21">
        <f t="shared" si="4"/>
        <v>0.29511999999999999</v>
      </c>
      <c r="E64" s="21">
        <f t="shared" si="4"/>
        <v>0.17952000000000001</v>
      </c>
      <c r="F64" s="21">
        <f t="shared" si="4"/>
        <v>0.15096000000000001</v>
      </c>
      <c r="G64" s="21">
        <f t="shared" si="4"/>
        <v>9.1120000000000007E-2</v>
      </c>
      <c r="H64" s="21">
        <f t="shared" si="4"/>
        <v>8.5680000000000006E-2</v>
      </c>
      <c r="I64" s="21">
        <f t="shared" si="4"/>
        <v>8.2960000000000006E-2</v>
      </c>
      <c r="J64" s="21">
        <f t="shared" si="4"/>
        <v>5.8479999999999997E-2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">
      <c r="A65" s="228"/>
      <c r="B65" s="40" t="s">
        <v>142</v>
      </c>
      <c r="C65" s="40" t="s">
        <v>334</v>
      </c>
      <c r="D65" s="21">
        <f t="shared" si="4"/>
        <v>0.32568000000000003</v>
      </c>
      <c r="E65" s="21">
        <f t="shared" si="4"/>
        <v>0.28497</v>
      </c>
      <c r="F65" s="21">
        <f t="shared" si="4"/>
        <v>0.26727000000000001</v>
      </c>
      <c r="G65" s="21">
        <f t="shared" si="4"/>
        <v>0.20355000000000001</v>
      </c>
      <c r="H65" s="21">
        <f t="shared" si="4"/>
        <v>0.19470000000000001</v>
      </c>
      <c r="I65" s="21">
        <f t="shared" si="4"/>
        <v>0.19116</v>
      </c>
      <c r="J65" s="21">
        <f>J56*$L56</f>
        <v>0.12213000000000002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5.75" thickBo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5.75" customHeight="1" x14ac:dyDescent="0.2">
      <c r="A67" s="247" t="s">
        <v>411</v>
      </c>
      <c r="B67" s="248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6.5" customHeight="1" x14ac:dyDescent="0.2">
      <c r="A68" s="249"/>
      <c r="B68" s="250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3"/>
      <c r="Y68" s="3"/>
      <c r="Z68" s="3"/>
      <c r="AA68" s="3"/>
      <c r="AB68" s="3"/>
      <c r="AC68" s="3"/>
    </row>
    <row r="69" spans="1:29" ht="16.5" thickBot="1" x14ac:dyDescent="0.3">
      <c r="A69" s="251"/>
      <c r="B69" s="252"/>
      <c r="C69" s="89"/>
      <c r="D69" s="89"/>
      <c r="E69" s="89"/>
      <c r="F69" s="89"/>
      <c r="G69" s="89"/>
      <c r="H69" s="89"/>
      <c r="I69" s="89"/>
      <c r="J69" s="89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3"/>
      <c r="Y69" s="3"/>
      <c r="Z69" s="3"/>
      <c r="AA69" s="3"/>
      <c r="AB69" s="3"/>
      <c r="AC69" s="3"/>
    </row>
    <row r="70" spans="1:29" x14ac:dyDescent="0.2">
      <c r="A70" s="259" t="s">
        <v>137</v>
      </c>
      <c r="B70" s="262" t="s">
        <v>413</v>
      </c>
      <c r="C70" s="96"/>
      <c r="D70" s="96"/>
      <c r="E70" s="96"/>
      <c r="F70" s="96"/>
      <c r="G70" s="96"/>
      <c r="H70" s="96"/>
      <c r="I70" s="96"/>
      <c r="J70" s="96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3"/>
      <c r="Y70" s="3"/>
      <c r="Z70" s="3"/>
      <c r="AA70" s="3"/>
      <c r="AB70" s="3"/>
      <c r="AC70" s="3"/>
    </row>
    <row r="71" spans="1:29" x14ac:dyDescent="0.2">
      <c r="A71" s="260"/>
      <c r="B71" s="263"/>
      <c r="C71" s="96"/>
      <c r="D71" s="96"/>
      <c r="E71" s="96"/>
      <c r="F71" s="96"/>
      <c r="G71" s="96"/>
      <c r="H71" s="96"/>
      <c r="I71" s="96"/>
      <c r="J71" s="96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3"/>
      <c r="Y71" s="3"/>
      <c r="Z71" s="3"/>
      <c r="AA71" s="3"/>
      <c r="AB71" s="3"/>
      <c r="AC71" s="3"/>
    </row>
    <row r="72" spans="1:29" x14ac:dyDescent="0.2">
      <c r="A72" s="261"/>
      <c r="B72" s="263"/>
      <c r="C72" s="96"/>
      <c r="D72" s="96"/>
      <c r="E72" s="96"/>
      <c r="F72" s="96"/>
      <c r="G72" s="96"/>
      <c r="H72" s="96"/>
      <c r="I72" s="96"/>
      <c r="J72" s="96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3"/>
      <c r="Y72" s="3"/>
      <c r="Z72" s="3"/>
      <c r="AA72" s="3"/>
      <c r="AB72" s="3"/>
      <c r="AC72" s="3"/>
    </row>
    <row r="73" spans="1:29" x14ac:dyDescent="0.2">
      <c r="A73" s="153" t="s">
        <v>138</v>
      </c>
      <c r="B73" s="138" t="s">
        <v>428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3"/>
      <c r="Y73" s="3"/>
      <c r="Z73" s="3"/>
      <c r="AA73" s="3"/>
      <c r="AB73" s="3"/>
      <c r="AC73" s="3"/>
    </row>
    <row r="74" spans="1:29" ht="15.75" thickBot="1" x14ac:dyDescent="0.25">
      <c r="A74" s="148" t="s">
        <v>142</v>
      </c>
      <c r="B74" s="149" t="s">
        <v>428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3"/>
      <c r="Y74" s="3"/>
      <c r="Z74" s="3"/>
      <c r="AA74" s="3"/>
      <c r="AB74" s="3"/>
      <c r="AC74" s="3"/>
    </row>
    <row r="75" spans="1:29" x14ac:dyDescent="0.2">
      <c r="A75" s="3"/>
      <c r="B75" s="3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3"/>
      <c r="Y75" s="3"/>
      <c r="Z75" s="3"/>
      <c r="AA75" s="3"/>
      <c r="AB75" s="3"/>
      <c r="AC75" s="3"/>
    </row>
    <row r="76" spans="1:29" x14ac:dyDescent="0.2">
      <c r="A76" s="3"/>
      <c r="B76" s="3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3"/>
      <c r="Y76" s="3"/>
      <c r="Z76" s="3"/>
      <c r="AA76" s="3"/>
      <c r="AB76" s="3"/>
      <c r="AC76" s="3"/>
    </row>
    <row r="77" spans="1:29" x14ac:dyDescent="0.2">
      <c r="A77" s="3"/>
      <c r="B77" s="3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3"/>
      <c r="Y77" s="3"/>
      <c r="Z77" s="3"/>
      <c r="AA77" s="3"/>
      <c r="AB77" s="3"/>
      <c r="AC77" s="3"/>
    </row>
    <row r="78" spans="1:29" x14ac:dyDescent="0.2">
      <c r="A78" s="3"/>
      <c r="B78" s="3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3"/>
      <c r="Y78" s="3"/>
      <c r="Z78" s="3"/>
      <c r="AA78" s="3"/>
      <c r="AB78" s="3"/>
      <c r="AC78" s="3"/>
    </row>
    <row r="79" spans="1:29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</sheetData>
  <mergeCells count="70">
    <mergeCell ref="B41:B45"/>
    <mergeCell ref="K49:K51"/>
    <mergeCell ref="L49:L50"/>
    <mergeCell ref="D43:E43"/>
    <mergeCell ref="D44:E44"/>
    <mergeCell ref="D45:E45"/>
    <mergeCell ref="D41:E41"/>
    <mergeCell ref="D42:E42"/>
    <mergeCell ref="K31:L31"/>
    <mergeCell ref="E33:F33"/>
    <mergeCell ref="M49:M50"/>
    <mergeCell ref="N49:N50"/>
    <mergeCell ref="L51:M51"/>
    <mergeCell ref="K33:L33"/>
    <mergeCell ref="K34:L34"/>
    <mergeCell ref="K32:L32"/>
    <mergeCell ref="K35:L35"/>
    <mergeCell ref="B39:B40"/>
    <mergeCell ref="C39:C40"/>
    <mergeCell ref="D39:E40"/>
    <mergeCell ref="B31:B35"/>
    <mergeCell ref="E31:F31"/>
    <mergeCell ref="E34:F34"/>
    <mergeCell ref="E35:F35"/>
    <mergeCell ref="D29:D30"/>
    <mergeCell ref="W20:AB20"/>
    <mergeCell ref="F19:G19"/>
    <mergeCell ref="H20:J20"/>
    <mergeCell ref="K20:N20"/>
    <mergeCell ref="A27:L27"/>
    <mergeCell ref="R20:T20"/>
    <mergeCell ref="A70:A72"/>
    <mergeCell ref="B70:B72"/>
    <mergeCell ref="B21:B25"/>
    <mergeCell ref="D21:E21"/>
    <mergeCell ref="D22:E22"/>
    <mergeCell ref="D23:E23"/>
    <mergeCell ref="D24:E24"/>
    <mergeCell ref="D25:E25"/>
    <mergeCell ref="E32:F32"/>
    <mergeCell ref="A52:A56"/>
    <mergeCell ref="A49:A51"/>
    <mergeCell ref="B49:B51"/>
    <mergeCell ref="C49:C51"/>
    <mergeCell ref="D49:J49"/>
    <mergeCell ref="A37:I37"/>
    <mergeCell ref="A39:A40"/>
    <mergeCell ref="A67:B69"/>
    <mergeCell ref="A58:A60"/>
    <mergeCell ref="B58:B60"/>
    <mergeCell ref="C58:C60"/>
    <mergeCell ref="D58:J58"/>
    <mergeCell ref="A61:A65"/>
    <mergeCell ref="D60:J60"/>
    <mergeCell ref="P49:P50"/>
    <mergeCell ref="O49:O50"/>
    <mergeCell ref="A1:E1"/>
    <mergeCell ref="A47:O47"/>
    <mergeCell ref="A17:AC17"/>
    <mergeCell ref="A19:A20"/>
    <mergeCell ref="B19:B20"/>
    <mergeCell ref="C19:C20"/>
    <mergeCell ref="D19:E20"/>
    <mergeCell ref="O20:Q20"/>
    <mergeCell ref="A29:A30"/>
    <mergeCell ref="B29:B30"/>
    <mergeCell ref="C29:C30"/>
    <mergeCell ref="E29:F30"/>
    <mergeCell ref="K29:L30"/>
    <mergeCell ref="G30:J30"/>
  </mergeCells>
  <pageMargins left="0.511811024" right="0.511811024" top="0.78740157499999996" bottom="0.78740157499999996" header="0.31496062000000002" footer="0.31496062000000002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1"/>
  <sheetViews>
    <sheetView topLeftCell="B55" zoomScale="60" zoomScaleNormal="60" workbookViewId="0">
      <selection activeCell="O52" sqref="O52:O56"/>
    </sheetView>
  </sheetViews>
  <sheetFormatPr defaultColWidth="9.140625" defaultRowHeight="15" x14ac:dyDescent="0.2"/>
  <cols>
    <col min="1" max="1" width="31.5703125" style="90" bestFit="1" customWidth="1"/>
    <col min="2" max="2" width="24.7109375" style="90" bestFit="1" customWidth="1"/>
    <col min="3" max="3" width="36.28515625" style="90" bestFit="1" customWidth="1"/>
    <col min="4" max="4" width="21.140625" style="90" bestFit="1" customWidth="1"/>
    <col min="5" max="5" width="39.7109375" style="90" customWidth="1"/>
    <col min="6" max="6" width="16.7109375" style="90" customWidth="1"/>
    <col min="7" max="10" width="9.140625" style="90"/>
    <col min="11" max="11" width="10.42578125" style="90" bestFit="1" customWidth="1"/>
    <col min="12" max="12" width="23.140625" style="90" bestFit="1" customWidth="1"/>
    <col min="13" max="13" width="30.140625" style="90" bestFit="1" customWidth="1"/>
    <col min="14" max="14" width="29.85546875" style="90" bestFit="1" customWidth="1"/>
    <col min="15" max="15" width="20.140625" style="90" bestFit="1" customWidth="1"/>
    <col min="16" max="16" width="30.5703125" style="90" bestFit="1" customWidth="1"/>
    <col min="17" max="28" width="9.140625" style="90"/>
    <col min="29" max="29" width="14" style="90" bestFit="1" customWidth="1"/>
    <col min="30" max="16384" width="9.140625" style="90"/>
  </cols>
  <sheetData>
    <row r="1" spans="1:29" ht="30.6" thickBot="1" x14ac:dyDescent="0.3">
      <c r="A1" s="274" t="s">
        <v>152</v>
      </c>
      <c r="B1" s="275"/>
      <c r="C1" s="275"/>
      <c r="D1" s="275"/>
      <c r="E1" s="276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5.6" x14ac:dyDescent="0.3">
      <c r="A2" s="72" t="s">
        <v>440</v>
      </c>
      <c r="B2" s="59"/>
      <c r="C2" s="67" t="s">
        <v>441</v>
      </c>
      <c r="D2" s="59" t="s">
        <v>444</v>
      </c>
      <c r="E2" s="74" t="s">
        <v>466</v>
      </c>
      <c r="F2" s="8"/>
      <c r="G2" s="8"/>
      <c r="H2" s="54"/>
      <c r="I2" s="54"/>
      <c r="J2" s="54"/>
      <c r="K2" s="54"/>
      <c r="L2" s="54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15.75" x14ac:dyDescent="0.25">
      <c r="A3" s="73" t="s">
        <v>442</v>
      </c>
      <c r="B3" s="60"/>
      <c r="C3" s="68" t="s">
        <v>519</v>
      </c>
      <c r="D3" s="60" t="s">
        <v>445</v>
      </c>
      <c r="E3" s="74" t="s">
        <v>487</v>
      </c>
      <c r="F3" s="54"/>
      <c r="G3" s="8"/>
      <c r="H3" s="54"/>
      <c r="I3" s="54"/>
      <c r="J3" s="54"/>
      <c r="K3" s="54"/>
      <c r="L3" s="54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ht="15.6" x14ac:dyDescent="0.3">
      <c r="A4" s="73" t="s">
        <v>446</v>
      </c>
      <c r="B4" s="60"/>
      <c r="C4" s="175">
        <v>-21.260524</v>
      </c>
      <c r="D4" s="60" t="s">
        <v>461</v>
      </c>
      <c r="E4" s="74" t="s">
        <v>485</v>
      </c>
      <c r="F4" s="54"/>
      <c r="G4" s="8"/>
      <c r="H4" s="54"/>
      <c r="I4" s="54"/>
      <c r="J4" s="54"/>
      <c r="K4" s="54"/>
      <c r="L4" s="54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ht="15.6" x14ac:dyDescent="0.3">
      <c r="A5" s="73" t="s">
        <v>460</v>
      </c>
      <c r="B5" s="60"/>
      <c r="C5" s="70">
        <v>895</v>
      </c>
      <c r="D5" s="60"/>
      <c r="E5" s="74"/>
      <c r="F5" s="54"/>
      <c r="G5" s="54"/>
      <c r="H5" s="54"/>
      <c r="I5" s="54"/>
      <c r="J5" s="54"/>
      <c r="K5" s="54"/>
      <c r="L5" s="54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15.6" x14ac:dyDescent="0.3">
      <c r="A6" s="73" t="s">
        <v>447</v>
      </c>
      <c r="B6" s="60"/>
      <c r="C6" s="68">
        <v>-45.084848000000001</v>
      </c>
      <c r="D6" s="60"/>
      <c r="E6" s="74"/>
      <c r="F6" s="54"/>
      <c r="G6" s="54"/>
      <c r="H6" s="54"/>
      <c r="I6" s="54"/>
      <c r="J6" s="54"/>
      <c r="K6" s="54"/>
      <c r="L6" s="54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15.6" x14ac:dyDescent="0.3">
      <c r="A7" s="73" t="s">
        <v>448</v>
      </c>
      <c r="B7" s="60"/>
      <c r="C7" s="68" t="s">
        <v>486</v>
      </c>
      <c r="D7" s="60"/>
      <c r="E7" s="74"/>
      <c r="F7" s="54"/>
      <c r="G7" s="54"/>
      <c r="H7" s="54"/>
      <c r="I7" s="54"/>
      <c r="J7" s="54"/>
      <c r="K7" s="54"/>
      <c r="L7" s="54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ht="15.6" x14ac:dyDescent="0.3">
      <c r="A8" s="73" t="s">
        <v>449</v>
      </c>
      <c r="B8" s="60"/>
      <c r="C8" s="68" t="s">
        <v>463</v>
      </c>
      <c r="D8" s="60"/>
      <c r="E8" s="74"/>
      <c r="F8" s="54"/>
      <c r="G8" s="54"/>
      <c r="H8" s="54"/>
      <c r="I8" s="54"/>
      <c r="J8" s="54"/>
      <c r="K8" s="54"/>
      <c r="L8" s="54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ht="15.6" x14ac:dyDescent="0.3">
      <c r="A9" s="73" t="s">
        <v>450</v>
      </c>
      <c r="B9" s="60"/>
      <c r="C9" s="68">
        <v>10</v>
      </c>
      <c r="D9" s="60"/>
      <c r="E9" s="74"/>
      <c r="F9" s="54"/>
      <c r="G9" s="54"/>
      <c r="H9" s="54"/>
      <c r="I9" s="54"/>
      <c r="J9" s="54"/>
      <c r="K9" s="54"/>
      <c r="L9" s="54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ht="15.6" x14ac:dyDescent="0.3">
      <c r="A10" s="73" t="s">
        <v>451</v>
      </c>
      <c r="B10" s="60"/>
      <c r="C10" s="68" t="s">
        <v>464</v>
      </c>
      <c r="D10" s="60"/>
      <c r="E10" s="74"/>
      <c r="F10" s="54"/>
      <c r="G10" s="54"/>
      <c r="H10" s="54"/>
      <c r="I10" s="54"/>
      <c r="J10" s="54"/>
      <c r="K10" s="54"/>
      <c r="L10" s="54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ht="15.6" x14ac:dyDescent="0.3">
      <c r="A11" s="73" t="s">
        <v>452</v>
      </c>
      <c r="B11" s="60">
        <v>1</v>
      </c>
      <c r="C11" s="68" t="s">
        <v>453</v>
      </c>
      <c r="D11" s="60"/>
      <c r="E11" s="74"/>
      <c r="F11" s="54"/>
      <c r="G11" s="54"/>
      <c r="H11" s="54"/>
      <c r="I11" s="54"/>
      <c r="J11" s="54"/>
      <c r="K11" s="54"/>
      <c r="L11" s="54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ht="15.6" x14ac:dyDescent="0.3">
      <c r="A12" s="73" t="s">
        <v>454</v>
      </c>
      <c r="B12" s="60">
        <v>-99</v>
      </c>
      <c r="C12" s="68" t="s">
        <v>455</v>
      </c>
      <c r="D12" s="60"/>
      <c r="E12" s="74"/>
      <c r="F12" s="54"/>
      <c r="G12" s="54"/>
      <c r="H12" s="54"/>
      <c r="I12" s="54"/>
      <c r="J12" s="54"/>
      <c r="K12" s="54"/>
      <c r="L12" s="54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ht="15.6" x14ac:dyDescent="0.3">
      <c r="A13" s="73" t="s">
        <v>456</v>
      </c>
      <c r="B13" s="60">
        <v>0</v>
      </c>
      <c r="C13" s="68"/>
      <c r="D13" s="60"/>
      <c r="E13" s="74"/>
      <c r="F13" s="54"/>
      <c r="G13" s="54"/>
      <c r="H13" s="54"/>
      <c r="I13" s="54"/>
      <c r="J13" s="54"/>
      <c r="K13" s="54"/>
      <c r="L13" s="54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ht="16.149999999999999" thickBot="1" x14ac:dyDescent="0.35">
      <c r="A14" s="111" t="s">
        <v>457</v>
      </c>
      <c r="B14" s="55"/>
      <c r="C14" s="69" t="s">
        <v>465</v>
      </c>
      <c r="D14" s="55"/>
      <c r="E14" s="110"/>
      <c r="F14" s="54"/>
      <c r="G14" s="54"/>
      <c r="H14" s="54"/>
      <c r="I14" s="54"/>
      <c r="J14" s="54"/>
      <c r="K14" s="54"/>
      <c r="L14" s="54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spans="1:29" ht="15.6" x14ac:dyDescent="0.3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1:29" ht="15.6" thickBot="1" x14ac:dyDescent="0.3">
      <c r="A16" s="8"/>
      <c r="B16" s="8"/>
      <c r="C16" s="8"/>
      <c r="D16" s="8"/>
      <c r="E16" s="150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spans="1:29" ht="16.5" thickBot="1" x14ac:dyDescent="0.25">
      <c r="A17" s="234" t="s">
        <v>77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6"/>
    </row>
    <row r="18" spans="1:29" ht="15.6" x14ac:dyDescent="0.3">
      <c r="A18" s="94" t="s">
        <v>2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3"/>
    </row>
    <row r="19" spans="1:29" ht="18.75" x14ac:dyDescent="0.25">
      <c r="A19" s="237" t="s">
        <v>0</v>
      </c>
      <c r="B19" s="278" t="s">
        <v>136</v>
      </c>
      <c r="C19" s="278" t="s">
        <v>137</v>
      </c>
      <c r="D19" s="228" t="s">
        <v>1</v>
      </c>
      <c r="E19" s="228"/>
      <c r="F19" s="337" t="s">
        <v>125</v>
      </c>
      <c r="G19" s="338"/>
      <c r="H19" s="50" t="s">
        <v>3</v>
      </c>
      <c r="I19" s="50" t="s">
        <v>4</v>
      </c>
      <c r="J19" s="50" t="s">
        <v>5</v>
      </c>
      <c r="K19" s="50" t="s">
        <v>127</v>
      </c>
      <c r="L19" s="50" t="s">
        <v>128</v>
      </c>
      <c r="M19" s="50" t="s">
        <v>129</v>
      </c>
      <c r="N19" s="50" t="s">
        <v>6</v>
      </c>
      <c r="O19" s="50" t="s">
        <v>16</v>
      </c>
      <c r="P19" s="50" t="s">
        <v>17</v>
      </c>
      <c r="Q19" s="50" t="s">
        <v>18</v>
      </c>
      <c r="R19" s="50" t="s">
        <v>19</v>
      </c>
      <c r="S19" s="50" t="s">
        <v>20</v>
      </c>
      <c r="T19" s="50" t="s">
        <v>21</v>
      </c>
      <c r="U19" s="50" t="s">
        <v>22</v>
      </c>
      <c r="V19" s="50" t="s">
        <v>23</v>
      </c>
      <c r="W19" s="50" t="s">
        <v>24</v>
      </c>
      <c r="X19" s="50" t="s">
        <v>25</v>
      </c>
      <c r="Y19" s="50" t="s">
        <v>26</v>
      </c>
      <c r="Z19" s="50" t="s">
        <v>27</v>
      </c>
      <c r="AA19" s="50" t="s">
        <v>28</v>
      </c>
      <c r="AB19" s="50" t="s">
        <v>29</v>
      </c>
      <c r="AC19" s="49" t="s">
        <v>410</v>
      </c>
    </row>
    <row r="20" spans="1:29" ht="18.75" x14ac:dyDescent="0.35">
      <c r="A20" s="237"/>
      <c r="B20" s="279"/>
      <c r="C20" s="279"/>
      <c r="D20" s="228"/>
      <c r="E20" s="228"/>
      <c r="F20" s="49" t="s">
        <v>130</v>
      </c>
      <c r="G20" s="50" t="s">
        <v>7</v>
      </c>
      <c r="H20" s="238" t="s">
        <v>8</v>
      </c>
      <c r="I20" s="238"/>
      <c r="J20" s="238"/>
      <c r="K20" s="238" t="s">
        <v>126</v>
      </c>
      <c r="L20" s="238"/>
      <c r="M20" s="238"/>
      <c r="N20" s="238"/>
      <c r="O20" s="238" t="s">
        <v>126</v>
      </c>
      <c r="P20" s="238"/>
      <c r="Q20" s="238"/>
      <c r="R20" s="265" t="s">
        <v>30</v>
      </c>
      <c r="S20" s="265"/>
      <c r="T20" s="265"/>
      <c r="U20" s="50" t="s">
        <v>31</v>
      </c>
      <c r="V20" s="50" t="s">
        <v>32</v>
      </c>
      <c r="W20" s="337" t="s">
        <v>8</v>
      </c>
      <c r="X20" s="339"/>
      <c r="Y20" s="339"/>
      <c r="Z20" s="339"/>
      <c r="AA20" s="339"/>
      <c r="AB20" s="338"/>
      <c r="AC20" s="52" t="s">
        <v>30</v>
      </c>
    </row>
    <row r="21" spans="1:29" x14ac:dyDescent="0.2">
      <c r="A21" s="40">
        <v>7355</v>
      </c>
      <c r="B21" s="229" t="s">
        <v>152</v>
      </c>
      <c r="C21" s="40" t="s">
        <v>138</v>
      </c>
      <c r="D21" s="264" t="s">
        <v>72</v>
      </c>
      <c r="E21" s="264"/>
      <c r="F21" s="4">
        <v>6.82</v>
      </c>
      <c r="G21" s="4">
        <v>5.94</v>
      </c>
      <c r="H21" s="5">
        <v>3</v>
      </c>
      <c r="I21" s="40">
        <v>338</v>
      </c>
      <c r="J21" s="40" t="s">
        <v>15</v>
      </c>
      <c r="K21" s="40">
        <v>3.55</v>
      </c>
      <c r="L21" s="6">
        <v>1.1399999999999999</v>
      </c>
      <c r="M21" s="4">
        <v>0</v>
      </c>
      <c r="N21" s="40">
        <v>2.6</v>
      </c>
      <c r="O21" s="4">
        <v>5.55</v>
      </c>
      <c r="P21" s="4">
        <v>5.55</v>
      </c>
      <c r="Q21" s="4">
        <v>8.15</v>
      </c>
      <c r="R21" s="5">
        <v>68.099999999999994</v>
      </c>
      <c r="S21" s="5">
        <v>0</v>
      </c>
      <c r="T21" s="5" t="s">
        <v>15</v>
      </c>
      <c r="U21" s="4">
        <v>4.5599999999999996</v>
      </c>
      <c r="V21" s="5">
        <v>23.8</v>
      </c>
      <c r="W21" s="5" t="s">
        <v>15</v>
      </c>
      <c r="X21" s="5" t="s">
        <v>15</v>
      </c>
      <c r="Y21" s="5" t="s">
        <v>15</v>
      </c>
      <c r="Z21" s="5" t="s">
        <v>15</v>
      </c>
      <c r="AA21" s="5" t="s">
        <v>15</v>
      </c>
      <c r="AB21" s="5" t="s">
        <v>15</v>
      </c>
      <c r="AC21" s="28">
        <f>(U21/1.724)</f>
        <v>2.6450116009280742</v>
      </c>
    </row>
    <row r="22" spans="1:29" x14ac:dyDescent="0.2">
      <c r="A22" s="40">
        <v>7356</v>
      </c>
      <c r="B22" s="277"/>
      <c r="C22" s="11" t="s">
        <v>140</v>
      </c>
      <c r="D22" s="264" t="s">
        <v>73</v>
      </c>
      <c r="E22" s="264"/>
      <c r="F22" s="4">
        <v>5.52</v>
      </c>
      <c r="G22" s="4">
        <v>4.97</v>
      </c>
      <c r="H22" s="5">
        <v>0.7</v>
      </c>
      <c r="I22" s="40">
        <v>44</v>
      </c>
      <c r="J22" s="40" t="s">
        <v>15</v>
      </c>
      <c r="K22" s="40">
        <v>1.27</v>
      </c>
      <c r="L22" s="6">
        <v>0.33</v>
      </c>
      <c r="M22" s="4">
        <v>0</v>
      </c>
      <c r="N22" s="40">
        <v>3.4</v>
      </c>
      <c r="O22" s="4">
        <v>1.71</v>
      </c>
      <c r="P22" s="4">
        <v>1.71</v>
      </c>
      <c r="Q22" s="4">
        <v>5.1100000000000003</v>
      </c>
      <c r="R22" s="5">
        <v>33.5</v>
      </c>
      <c r="S22" s="5">
        <v>0</v>
      </c>
      <c r="T22" s="5" t="s">
        <v>15</v>
      </c>
      <c r="U22" s="4">
        <v>2.48</v>
      </c>
      <c r="V22" s="5">
        <v>17.399999999999999</v>
      </c>
      <c r="W22" s="5" t="s">
        <v>15</v>
      </c>
      <c r="X22" s="5" t="s">
        <v>15</v>
      </c>
      <c r="Y22" s="5" t="s">
        <v>15</v>
      </c>
      <c r="Z22" s="5" t="s">
        <v>15</v>
      </c>
      <c r="AA22" s="5" t="s">
        <v>15</v>
      </c>
      <c r="AB22" s="5" t="s">
        <v>15</v>
      </c>
      <c r="AC22" s="28">
        <f t="shared" ref="AC22:AC25" si="0">(U22/1.724)</f>
        <v>1.4385150812064966</v>
      </c>
    </row>
    <row r="23" spans="1:29" x14ac:dyDescent="0.2">
      <c r="A23" s="40">
        <v>7357</v>
      </c>
      <c r="B23" s="277"/>
      <c r="C23" s="40" t="s">
        <v>139</v>
      </c>
      <c r="D23" s="264" t="s">
        <v>74</v>
      </c>
      <c r="E23" s="264"/>
      <c r="F23" s="4">
        <v>5.34</v>
      </c>
      <c r="G23" s="4">
        <v>5.17</v>
      </c>
      <c r="H23" s="5">
        <v>0</v>
      </c>
      <c r="I23" s="40">
        <v>22</v>
      </c>
      <c r="J23" s="40" t="s">
        <v>15</v>
      </c>
      <c r="K23" s="40">
        <v>0.87</v>
      </c>
      <c r="L23" s="6">
        <v>0.14000000000000001</v>
      </c>
      <c r="M23" s="4">
        <v>0</v>
      </c>
      <c r="N23" s="40">
        <v>3.2</v>
      </c>
      <c r="O23" s="4">
        <v>1.07</v>
      </c>
      <c r="P23" s="4">
        <v>1.07</v>
      </c>
      <c r="Q23" s="4">
        <v>4.2699999999999996</v>
      </c>
      <c r="R23" s="5">
        <v>25.1</v>
      </c>
      <c r="S23" s="5">
        <v>0</v>
      </c>
      <c r="T23" s="5" t="s">
        <v>15</v>
      </c>
      <c r="U23" s="4">
        <v>1.96</v>
      </c>
      <c r="V23" s="5">
        <v>14.9</v>
      </c>
      <c r="W23" s="5" t="s">
        <v>15</v>
      </c>
      <c r="X23" s="5" t="s">
        <v>15</v>
      </c>
      <c r="Y23" s="5" t="s">
        <v>15</v>
      </c>
      <c r="Z23" s="5" t="s">
        <v>15</v>
      </c>
      <c r="AA23" s="5" t="s">
        <v>15</v>
      </c>
      <c r="AB23" s="5" t="s">
        <v>15</v>
      </c>
      <c r="AC23" s="28">
        <f t="shared" si="0"/>
        <v>1.1368909512761021</v>
      </c>
    </row>
    <row r="24" spans="1:29" x14ac:dyDescent="0.2">
      <c r="A24" s="40">
        <v>7358</v>
      </c>
      <c r="B24" s="277"/>
      <c r="C24" s="40" t="s">
        <v>141</v>
      </c>
      <c r="D24" s="264" t="s">
        <v>75</v>
      </c>
      <c r="E24" s="264"/>
      <c r="F24" s="4">
        <v>5.78</v>
      </c>
      <c r="G24" s="4">
        <v>5.64</v>
      </c>
      <c r="H24" s="5">
        <v>0.4</v>
      </c>
      <c r="I24" s="40">
        <v>26</v>
      </c>
      <c r="J24" s="7" t="s">
        <v>15</v>
      </c>
      <c r="K24" s="40">
        <v>0.83</v>
      </c>
      <c r="L24" s="6">
        <v>0.17</v>
      </c>
      <c r="M24" s="4">
        <v>0</v>
      </c>
      <c r="N24" s="40">
        <v>2.6</v>
      </c>
      <c r="O24" s="4">
        <v>1.07</v>
      </c>
      <c r="P24" s="4">
        <v>1.07</v>
      </c>
      <c r="Q24" s="4">
        <v>3.67</v>
      </c>
      <c r="R24" s="5">
        <v>29.2</v>
      </c>
      <c r="S24" s="5">
        <v>0</v>
      </c>
      <c r="T24" s="5" t="s">
        <v>15</v>
      </c>
      <c r="U24" s="4">
        <v>1.57</v>
      </c>
      <c r="V24" s="5">
        <v>7.5</v>
      </c>
      <c r="W24" s="5" t="s">
        <v>15</v>
      </c>
      <c r="X24" s="5" t="s">
        <v>15</v>
      </c>
      <c r="Y24" s="5" t="s">
        <v>15</v>
      </c>
      <c r="Z24" s="5" t="s">
        <v>15</v>
      </c>
      <c r="AA24" s="5" t="s">
        <v>15</v>
      </c>
      <c r="AB24" s="5" t="s">
        <v>15</v>
      </c>
      <c r="AC24" s="28">
        <f t="shared" si="0"/>
        <v>0.91067285382830632</v>
      </c>
    </row>
    <row r="25" spans="1:29" x14ac:dyDescent="0.2">
      <c r="A25" s="40">
        <v>7359</v>
      </c>
      <c r="B25" s="230"/>
      <c r="C25" s="40" t="s">
        <v>142</v>
      </c>
      <c r="D25" s="264" t="s">
        <v>76</v>
      </c>
      <c r="E25" s="264"/>
      <c r="F25" s="4">
        <v>5.09</v>
      </c>
      <c r="G25" s="4">
        <v>5.65</v>
      </c>
      <c r="H25" s="5">
        <v>0.2</v>
      </c>
      <c r="I25" s="40">
        <v>14</v>
      </c>
      <c r="J25" s="40" t="s">
        <v>15</v>
      </c>
      <c r="K25" s="40">
        <v>0.44</v>
      </c>
      <c r="L25" s="6">
        <v>0.09</v>
      </c>
      <c r="M25" s="4">
        <v>0</v>
      </c>
      <c r="N25" s="40">
        <v>2.6</v>
      </c>
      <c r="O25" s="4">
        <v>0.56999999999999995</v>
      </c>
      <c r="P25" s="4">
        <v>0.56999999999999995</v>
      </c>
      <c r="Q25" s="4">
        <v>3.17</v>
      </c>
      <c r="R25" s="5">
        <v>18</v>
      </c>
      <c r="S25" s="5">
        <v>0</v>
      </c>
      <c r="T25" s="5" t="s">
        <v>15</v>
      </c>
      <c r="U25" s="4">
        <v>1.17</v>
      </c>
      <c r="V25" s="5">
        <v>6.5</v>
      </c>
      <c r="W25" s="5" t="s">
        <v>15</v>
      </c>
      <c r="X25" s="5" t="s">
        <v>15</v>
      </c>
      <c r="Y25" s="5" t="s">
        <v>15</v>
      </c>
      <c r="Z25" s="5" t="s">
        <v>15</v>
      </c>
      <c r="AA25" s="5" t="s">
        <v>15</v>
      </c>
      <c r="AB25" s="5" t="s">
        <v>15</v>
      </c>
      <c r="AC25" s="28">
        <f t="shared" si="0"/>
        <v>0.67865429234338748</v>
      </c>
    </row>
    <row r="26" spans="1:29" ht="18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221" t="s">
        <v>534</v>
      </c>
      <c r="V26" s="3"/>
      <c r="W26" s="3"/>
      <c r="X26" s="3"/>
      <c r="Y26" s="3"/>
      <c r="Z26" s="3"/>
      <c r="AA26" s="3"/>
      <c r="AB26" s="3"/>
      <c r="AC26" s="225" t="s">
        <v>536</v>
      </c>
    </row>
    <row r="27" spans="1:29" ht="19.5" thickBot="1" x14ac:dyDescent="0.35">
      <c r="A27" s="286" t="s">
        <v>168</v>
      </c>
      <c r="B27" s="326"/>
      <c r="C27" s="326"/>
      <c r="D27" s="326"/>
      <c r="E27" s="326"/>
      <c r="F27" s="326"/>
      <c r="G27" s="326"/>
      <c r="H27" s="326"/>
      <c r="I27" s="326"/>
      <c r="J27" s="326"/>
      <c r="K27" s="287"/>
      <c r="L27" s="3"/>
      <c r="M27" s="3"/>
      <c r="N27" s="3"/>
      <c r="O27" s="3"/>
      <c r="P27" s="3"/>
      <c r="Q27" s="3"/>
      <c r="R27" s="3"/>
      <c r="S27" s="3"/>
      <c r="T27" s="3"/>
      <c r="U27" s="222">
        <f>(U21*5+U22*15+U23*20)/(5+15+20)</f>
        <v>2.48</v>
      </c>
      <c r="V27" s="3"/>
      <c r="W27" s="3"/>
      <c r="X27" s="3"/>
      <c r="Y27" s="3"/>
      <c r="Z27" s="3"/>
      <c r="AA27" s="3"/>
      <c r="AB27" s="3"/>
      <c r="AC27" s="226">
        <f>AVERAGE(AC23:AC25)</f>
        <v>0.90873936581593195</v>
      </c>
    </row>
    <row r="28" spans="1:29" ht="18" x14ac:dyDescent="0.35">
      <c r="A28" s="92" t="s">
        <v>187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223" t="s">
        <v>535</v>
      </c>
      <c r="V28" s="3"/>
      <c r="W28" s="3"/>
      <c r="X28" s="3"/>
      <c r="Y28" s="3"/>
      <c r="Z28" s="3"/>
      <c r="AA28" s="3"/>
      <c r="AB28" s="3"/>
      <c r="AC28" s="3"/>
    </row>
    <row r="29" spans="1:29" ht="31.5" x14ac:dyDescent="0.3">
      <c r="A29" s="239" t="s">
        <v>0</v>
      </c>
      <c r="B29" s="240" t="s">
        <v>136</v>
      </c>
      <c r="C29" s="240" t="s">
        <v>137</v>
      </c>
      <c r="D29" s="242" t="s">
        <v>1</v>
      </c>
      <c r="E29" s="242"/>
      <c r="F29" s="42" t="s">
        <v>176</v>
      </c>
      <c r="G29" s="42" t="s">
        <v>175</v>
      </c>
      <c r="H29" s="43" t="s">
        <v>174</v>
      </c>
      <c r="I29" s="43" t="s">
        <v>173</v>
      </c>
      <c r="J29" s="243" t="s">
        <v>172</v>
      </c>
      <c r="K29" s="244"/>
      <c r="L29" s="3"/>
      <c r="M29" s="3"/>
      <c r="N29" s="3"/>
      <c r="O29" s="3"/>
      <c r="P29" s="3"/>
      <c r="Q29" s="3"/>
      <c r="R29" s="3"/>
      <c r="S29" s="3"/>
      <c r="T29" s="3"/>
      <c r="U29" s="224">
        <f>U27*40</f>
        <v>99.2</v>
      </c>
      <c r="V29" s="3"/>
      <c r="W29" s="3"/>
      <c r="X29" s="3"/>
      <c r="Y29" s="3"/>
      <c r="Z29" s="3"/>
      <c r="AA29" s="3"/>
      <c r="AB29" s="3"/>
      <c r="AC29" s="3"/>
    </row>
    <row r="30" spans="1:29" ht="15.75" x14ac:dyDescent="0.25">
      <c r="A30" s="239"/>
      <c r="B30" s="241"/>
      <c r="C30" s="241"/>
      <c r="D30" s="242"/>
      <c r="E30" s="242"/>
      <c r="F30" s="340" t="s">
        <v>171</v>
      </c>
      <c r="G30" s="340"/>
      <c r="H30" s="340"/>
      <c r="I30" s="340"/>
      <c r="J30" s="245"/>
      <c r="K30" s="246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x14ac:dyDescent="0.2">
      <c r="A31" s="40">
        <v>4100</v>
      </c>
      <c r="B31" s="229" t="s">
        <v>152</v>
      </c>
      <c r="C31" s="40" t="s">
        <v>138</v>
      </c>
      <c r="D31" s="264" t="s">
        <v>72</v>
      </c>
      <c r="E31" s="264"/>
      <c r="F31" s="40">
        <v>13</v>
      </c>
      <c r="G31" s="40">
        <v>15</v>
      </c>
      <c r="H31" s="40">
        <v>11</v>
      </c>
      <c r="I31" s="40">
        <v>61</v>
      </c>
      <c r="J31" s="270" t="s">
        <v>178</v>
      </c>
      <c r="K31" s="271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2">
      <c r="A32" s="40">
        <v>4101</v>
      </c>
      <c r="B32" s="277"/>
      <c r="C32" s="11" t="s">
        <v>140</v>
      </c>
      <c r="D32" s="264" t="s">
        <v>73</v>
      </c>
      <c r="E32" s="264"/>
      <c r="F32" s="40">
        <v>14</v>
      </c>
      <c r="G32" s="40">
        <v>16</v>
      </c>
      <c r="H32" s="40">
        <v>8</v>
      </c>
      <c r="I32" s="40">
        <v>62</v>
      </c>
      <c r="J32" s="270" t="s">
        <v>178</v>
      </c>
      <c r="K32" s="27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2">
      <c r="A33" s="40">
        <v>4102</v>
      </c>
      <c r="B33" s="277"/>
      <c r="C33" s="40" t="s">
        <v>139</v>
      </c>
      <c r="D33" s="264" t="s">
        <v>74</v>
      </c>
      <c r="E33" s="264"/>
      <c r="F33" s="40">
        <v>13</v>
      </c>
      <c r="G33" s="40">
        <v>14</v>
      </c>
      <c r="H33" s="40">
        <v>6</v>
      </c>
      <c r="I33" s="40">
        <v>67</v>
      </c>
      <c r="J33" s="270" t="s">
        <v>178</v>
      </c>
      <c r="K33" s="271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x14ac:dyDescent="0.2">
      <c r="A34" s="40">
        <v>4103</v>
      </c>
      <c r="B34" s="277"/>
      <c r="C34" s="40" t="s">
        <v>141</v>
      </c>
      <c r="D34" s="264" t="s">
        <v>75</v>
      </c>
      <c r="E34" s="264"/>
      <c r="F34" s="40">
        <v>12</v>
      </c>
      <c r="G34" s="40">
        <v>14</v>
      </c>
      <c r="H34" s="40">
        <v>8</v>
      </c>
      <c r="I34" s="40">
        <v>66</v>
      </c>
      <c r="J34" s="270" t="s">
        <v>178</v>
      </c>
      <c r="K34" s="271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">
      <c r="A35" s="40">
        <v>4104</v>
      </c>
      <c r="B35" s="230"/>
      <c r="C35" s="40" t="s">
        <v>142</v>
      </c>
      <c r="D35" s="264" t="s">
        <v>76</v>
      </c>
      <c r="E35" s="264"/>
      <c r="F35" s="40">
        <v>11</v>
      </c>
      <c r="G35" s="40">
        <v>15</v>
      </c>
      <c r="H35" s="40">
        <v>7</v>
      </c>
      <c r="I35" s="40">
        <v>67</v>
      </c>
      <c r="J35" s="270" t="s">
        <v>178</v>
      </c>
      <c r="K35" s="271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5.6" thickBo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6.5" thickBot="1" x14ac:dyDescent="0.25">
      <c r="A37" s="234" t="s">
        <v>192</v>
      </c>
      <c r="B37" s="235"/>
      <c r="C37" s="235"/>
      <c r="D37" s="235"/>
      <c r="E37" s="235"/>
      <c r="F37" s="235"/>
      <c r="G37" s="235"/>
      <c r="H37" s="235"/>
      <c r="I37" s="236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5.6" x14ac:dyDescent="0.3">
      <c r="A38" s="92" t="s">
        <v>195</v>
      </c>
      <c r="B38" s="92"/>
      <c r="C38" s="92"/>
      <c r="D38" s="9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5.75" x14ac:dyDescent="0.2">
      <c r="A39" s="253" t="s">
        <v>191</v>
      </c>
      <c r="B39" s="253" t="s">
        <v>136</v>
      </c>
      <c r="C39" s="253" t="s">
        <v>137</v>
      </c>
      <c r="D39" s="243" t="s">
        <v>190</v>
      </c>
      <c r="E39" s="244"/>
      <c r="F39" s="43" t="s">
        <v>189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5.75" x14ac:dyDescent="0.2">
      <c r="A40" s="255"/>
      <c r="B40" s="255"/>
      <c r="C40" s="255"/>
      <c r="D40" s="245"/>
      <c r="E40" s="246"/>
      <c r="F40" s="43" t="s">
        <v>171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">
      <c r="A41" s="40">
        <v>7355</v>
      </c>
      <c r="B41" s="229" t="s">
        <v>152</v>
      </c>
      <c r="C41" s="40" t="s">
        <v>138</v>
      </c>
      <c r="D41" s="270" t="s">
        <v>72</v>
      </c>
      <c r="E41" s="271"/>
      <c r="F41" s="6">
        <v>0.17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">
      <c r="A42" s="40">
        <v>7356</v>
      </c>
      <c r="B42" s="277"/>
      <c r="C42" s="11" t="s">
        <v>140</v>
      </c>
      <c r="D42" s="270" t="s">
        <v>73</v>
      </c>
      <c r="E42" s="271"/>
      <c r="F42" s="6">
        <v>0.09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">
      <c r="A43" s="40">
        <v>7357</v>
      </c>
      <c r="B43" s="277"/>
      <c r="C43" s="40" t="s">
        <v>139</v>
      </c>
      <c r="D43" s="270" t="s">
        <v>74</v>
      </c>
      <c r="E43" s="271"/>
      <c r="F43" s="6">
        <v>7.0000000000000007E-2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">
      <c r="A44" s="40">
        <v>7358</v>
      </c>
      <c r="B44" s="277"/>
      <c r="C44" s="51" t="s">
        <v>141</v>
      </c>
      <c r="D44" s="270" t="s">
        <v>75</v>
      </c>
      <c r="E44" s="271"/>
      <c r="F44" s="6">
        <v>7.0000000000000007E-2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">
      <c r="A45" s="40">
        <v>7359</v>
      </c>
      <c r="B45" s="230"/>
      <c r="C45" s="40" t="s">
        <v>142</v>
      </c>
      <c r="D45" s="270" t="s">
        <v>76</v>
      </c>
      <c r="E45" s="271"/>
      <c r="F45" s="6">
        <v>0.05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5.6" thickBo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6.5" thickBot="1" x14ac:dyDescent="0.3">
      <c r="A47" s="286" t="s">
        <v>196</v>
      </c>
      <c r="B47" s="326"/>
      <c r="C47" s="326"/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6"/>
      <c r="O47" s="287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5.6" x14ac:dyDescent="0.3">
      <c r="A48" s="94" t="s">
        <v>214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5.75" x14ac:dyDescent="0.2">
      <c r="A49" s="253" t="s">
        <v>136</v>
      </c>
      <c r="B49" s="253" t="s">
        <v>137</v>
      </c>
      <c r="C49" s="229" t="s">
        <v>179</v>
      </c>
      <c r="D49" s="228" t="s">
        <v>213</v>
      </c>
      <c r="E49" s="228"/>
      <c r="F49" s="228"/>
      <c r="G49" s="228"/>
      <c r="H49" s="228"/>
      <c r="I49" s="228"/>
      <c r="J49" s="228"/>
      <c r="K49" s="229" t="s">
        <v>179</v>
      </c>
      <c r="L49" s="237" t="s">
        <v>212</v>
      </c>
      <c r="M49" s="237" t="s">
        <v>211</v>
      </c>
      <c r="N49" s="237" t="s">
        <v>210</v>
      </c>
      <c r="O49" s="229" t="s">
        <v>509</v>
      </c>
      <c r="P49" s="228" t="s">
        <v>530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">
      <c r="A50" s="254"/>
      <c r="B50" s="254"/>
      <c r="C50" s="277"/>
      <c r="D50" s="52">
        <v>-2</v>
      </c>
      <c r="E50" s="52">
        <v>-6</v>
      </c>
      <c r="F50" s="52">
        <v>-10</v>
      </c>
      <c r="G50" s="52">
        <v>-30</v>
      </c>
      <c r="H50" s="52">
        <v>-60</v>
      </c>
      <c r="I50" s="52">
        <v>-100</v>
      </c>
      <c r="J50" s="52">
        <v>-1500</v>
      </c>
      <c r="K50" s="277"/>
      <c r="L50" s="237"/>
      <c r="M50" s="237"/>
      <c r="N50" s="237"/>
      <c r="O50" s="230"/>
      <c r="P50" s="228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8" x14ac:dyDescent="0.25">
      <c r="A51" s="255"/>
      <c r="B51" s="255"/>
      <c r="C51" s="230"/>
      <c r="D51" s="288" t="s">
        <v>209</v>
      </c>
      <c r="E51" s="288"/>
      <c r="F51" s="288"/>
      <c r="G51" s="288"/>
      <c r="H51" s="288"/>
      <c r="I51" s="288"/>
      <c r="J51" s="288"/>
      <c r="K51" s="230"/>
      <c r="L51" s="228" t="s">
        <v>208</v>
      </c>
      <c r="M51" s="228"/>
      <c r="N51" s="43" t="s">
        <v>207</v>
      </c>
      <c r="O51" s="52" t="s">
        <v>510</v>
      </c>
      <c r="P51" s="214" t="s">
        <v>510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">
      <c r="A52" s="229" t="s">
        <v>152</v>
      </c>
      <c r="B52" s="40" t="s">
        <v>138</v>
      </c>
      <c r="C52" s="40" t="s">
        <v>295</v>
      </c>
      <c r="D52" s="21">
        <v>0.52700000000000002</v>
      </c>
      <c r="E52" s="21">
        <v>0.35199999999999998</v>
      </c>
      <c r="F52" s="21">
        <v>0.32700000000000001</v>
      </c>
      <c r="G52" s="21">
        <v>0.28100000000000003</v>
      </c>
      <c r="H52" s="21">
        <v>0.27</v>
      </c>
      <c r="I52" s="21">
        <v>0.253</v>
      </c>
      <c r="J52" s="21">
        <v>0.17399999999999999</v>
      </c>
      <c r="K52" s="40" t="s">
        <v>296</v>
      </c>
      <c r="L52" s="4">
        <v>1.03</v>
      </c>
      <c r="M52" s="4">
        <v>2.4500000000000002</v>
      </c>
      <c r="N52" s="21">
        <v>47.685000000000002</v>
      </c>
      <c r="O52" s="23">
        <f>(1 -(L52/M52))</f>
        <v>0.57959183673469394</v>
      </c>
      <c r="P52" s="23">
        <f>(O52*0.95)</f>
        <v>0.55061224489795924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">
      <c r="A53" s="277"/>
      <c r="B53" s="11" t="s">
        <v>140</v>
      </c>
      <c r="C53" s="40" t="s">
        <v>297</v>
      </c>
      <c r="D53" s="21">
        <v>0.40400000000000003</v>
      </c>
      <c r="E53" s="21">
        <v>0.31900000000000001</v>
      </c>
      <c r="F53" s="21">
        <v>0.29199999999999998</v>
      </c>
      <c r="G53" s="21">
        <v>0.26</v>
      </c>
      <c r="H53" s="21">
        <v>0.23599999999999999</v>
      </c>
      <c r="I53" s="21">
        <v>0.216</v>
      </c>
      <c r="J53" s="21">
        <v>0.188</v>
      </c>
      <c r="K53" s="40" t="s">
        <v>298</v>
      </c>
      <c r="L53" s="4">
        <v>1.1000000000000001</v>
      </c>
      <c r="M53" s="4">
        <v>2.56</v>
      </c>
      <c r="N53" s="21">
        <v>32.512</v>
      </c>
      <c r="O53" s="23">
        <f t="shared" ref="O53:O56" si="1">(1 -(L53/M53))</f>
        <v>0.5703125</v>
      </c>
      <c r="P53" s="23">
        <f t="shared" ref="P53:P56" si="2">(O53*0.95)</f>
        <v>0.54179687499999996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">
      <c r="A54" s="277"/>
      <c r="B54" s="40" t="s">
        <v>139</v>
      </c>
      <c r="C54" s="40" t="s">
        <v>299</v>
      </c>
      <c r="D54" s="21">
        <v>0.46600000000000003</v>
      </c>
      <c r="E54" s="21">
        <v>0.35</v>
      </c>
      <c r="F54" s="21">
        <v>0.31</v>
      </c>
      <c r="G54" s="21">
        <v>0.26900000000000002</v>
      </c>
      <c r="H54" s="21">
        <v>0.251</v>
      </c>
      <c r="I54" s="21">
        <v>0.23599999999999999</v>
      </c>
      <c r="J54" s="21">
        <v>0.191</v>
      </c>
      <c r="K54" s="40" t="s">
        <v>300</v>
      </c>
      <c r="L54" s="4">
        <v>1.05</v>
      </c>
      <c r="M54" s="4">
        <v>2.57</v>
      </c>
      <c r="N54" s="21">
        <v>23.841999999999999</v>
      </c>
      <c r="O54" s="23">
        <f t="shared" si="1"/>
        <v>0.5914396887159532</v>
      </c>
      <c r="P54" s="23">
        <f t="shared" si="2"/>
        <v>0.56186770428015553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">
      <c r="A55" s="277"/>
      <c r="B55" s="40" t="s">
        <v>141</v>
      </c>
      <c r="C55" s="40" t="s">
        <v>301</v>
      </c>
      <c r="D55" s="21">
        <v>0.48499999999999999</v>
      </c>
      <c r="E55" s="21">
        <v>0.37</v>
      </c>
      <c r="F55" s="21">
        <v>0.32600000000000001</v>
      </c>
      <c r="G55" s="21">
        <v>0.28399999999999997</v>
      </c>
      <c r="H55" s="21">
        <v>0.26900000000000002</v>
      </c>
      <c r="I55" s="21">
        <v>0.253</v>
      </c>
      <c r="J55" s="21">
        <v>0.20300000000000001</v>
      </c>
      <c r="K55" s="40" t="s">
        <v>302</v>
      </c>
      <c r="L55" s="4">
        <v>1.01</v>
      </c>
      <c r="M55" s="4">
        <v>2.69</v>
      </c>
      <c r="N55" s="21">
        <v>39.015000000000001</v>
      </c>
      <c r="O55" s="23">
        <f t="shared" si="1"/>
        <v>0.62453531598513012</v>
      </c>
      <c r="P55" s="23">
        <f t="shared" si="2"/>
        <v>0.59330855018587358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">
      <c r="A56" s="230"/>
      <c r="B56" s="40" t="s">
        <v>142</v>
      </c>
      <c r="C56" s="40" t="s">
        <v>303</v>
      </c>
      <c r="D56" s="21">
        <v>0.47</v>
      </c>
      <c r="E56" s="21">
        <v>0.34</v>
      </c>
      <c r="F56" s="21">
        <v>0.30099999999999999</v>
      </c>
      <c r="G56" s="21">
        <v>0.26900000000000002</v>
      </c>
      <c r="H56" s="21">
        <v>0.26200000000000001</v>
      </c>
      <c r="I56" s="21">
        <v>0.252</v>
      </c>
      <c r="J56" s="21">
        <v>0.21199999999999999</v>
      </c>
      <c r="K56" s="40" t="s">
        <v>304</v>
      </c>
      <c r="L56" s="4">
        <v>0.93</v>
      </c>
      <c r="M56" s="4">
        <v>2.54</v>
      </c>
      <c r="N56" s="21">
        <v>43.35</v>
      </c>
      <c r="O56" s="23">
        <f t="shared" si="1"/>
        <v>0.63385826771653542</v>
      </c>
      <c r="P56" s="23">
        <f t="shared" si="2"/>
        <v>0.60216535433070861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5.75" x14ac:dyDescent="0.2">
      <c r="A58" s="253" t="s">
        <v>136</v>
      </c>
      <c r="B58" s="253" t="s">
        <v>137</v>
      </c>
      <c r="C58" s="229" t="s">
        <v>179</v>
      </c>
      <c r="D58" s="228" t="s">
        <v>213</v>
      </c>
      <c r="E58" s="228"/>
      <c r="F58" s="228"/>
      <c r="G58" s="228"/>
      <c r="H58" s="228"/>
      <c r="I58" s="228"/>
      <c r="J58" s="228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">
      <c r="A59" s="254"/>
      <c r="B59" s="254"/>
      <c r="C59" s="277"/>
      <c r="D59" s="52">
        <v>-2</v>
      </c>
      <c r="E59" s="52">
        <v>-6</v>
      </c>
      <c r="F59" s="52">
        <v>-10</v>
      </c>
      <c r="G59" s="52">
        <v>-30</v>
      </c>
      <c r="H59" s="52">
        <v>-60</v>
      </c>
      <c r="I59" s="52">
        <v>-100</v>
      </c>
      <c r="J59" s="52">
        <v>-1500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8.75" x14ac:dyDescent="0.25">
      <c r="A60" s="255"/>
      <c r="B60" s="255"/>
      <c r="C60" s="230"/>
      <c r="D60" s="288" t="s">
        <v>458</v>
      </c>
      <c r="E60" s="288"/>
      <c r="F60" s="288"/>
      <c r="G60" s="288"/>
      <c r="H60" s="288"/>
      <c r="I60" s="288"/>
      <c r="J60" s="288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">
      <c r="A61" s="229" t="s">
        <v>152</v>
      </c>
      <c r="B61" s="40" t="s">
        <v>138</v>
      </c>
      <c r="C61" s="40" t="s">
        <v>295</v>
      </c>
      <c r="D61" s="21">
        <f>D52*$L52</f>
        <v>0.54281000000000001</v>
      </c>
      <c r="E61" s="21">
        <f t="shared" ref="E61:J61" si="3">E52*$L52</f>
        <v>0.36255999999999999</v>
      </c>
      <c r="F61" s="21">
        <f t="shared" si="3"/>
        <v>0.33681</v>
      </c>
      <c r="G61" s="21">
        <f t="shared" si="3"/>
        <v>0.28943000000000002</v>
      </c>
      <c r="H61" s="21">
        <f t="shared" si="3"/>
        <v>0.27810000000000001</v>
      </c>
      <c r="I61" s="21">
        <f t="shared" si="3"/>
        <v>0.26058999999999999</v>
      </c>
      <c r="J61" s="21">
        <f t="shared" si="3"/>
        <v>0.17921999999999999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">
      <c r="A62" s="277"/>
      <c r="B62" s="11" t="s">
        <v>140</v>
      </c>
      <c r="C62" s="40" t="s">
        <v>297</v>
      </c>
      <c r="D62" s="21">
        <f t="shared" ref="D62:J62" si="4">D53*$L53</f>
        <v>0.44440000000000007</v>
      </c>
      <c r="E62" s="21">
        <f t="shared" si="4"/>
        <v>0.35090000000000005</v>
      </c>
      <c r="F62" s="21">
        <f t="shared" si="4"/>
        <v>0.32119999999999999</v>
      </c>
      <c r="G62" s="21">
        <f t="shared" si="4"/>
        <v>0.28600000000000003</v>
      </c>
      <c r="H62" s="21">
        <f t="shared" si="4"/>
        <v>0.2596</v>
      </c>
      <c r="I62" s="21">
        <f t="shared" si="4"/>
        <v>0.23760000000000001</v>
      </c>
      <c r="J62" s="21">
        <f t="shared" si="4"/>
        <v>0.20680000000000001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">
      <c r="A63" s="277"/>
      <c r="B63" s="40" t="s">
        <v>139</v>
      </c>
      <c r="C63" s="40" t="s">
        <v>299</v>
      </c>
      <c r="D63" s="21">
        <f t="shared" ref="D63:J63" si="5">D54*$L54</f>
        <v>0.48930000000000007</v>
      </c>
      <c r="E63" s="21">
        <f t="shared" si="5"/>
        <v>0.36749999999999999</v>
      </c>
      <c r="F63" s="21">
        <f t="shared" si="5"/>
        <v>0.32550000000000001</v>
      </c>
      <c r="G63" s="21">
        <f t="shared" si="5"/>
        <v>0.28245000000000003</v>
      </c>
      <c r="H63" s="21">
        <f t="shared" si="5"/>
        <v>0.26355000000000001</v>
      </c>
      <c r="I63" s="21">
        <f t="shared" si="5"/>
        <v>0.24779999999999999</v>
      </c>
      <c r="J63" s="21">
        <f t="shared" si="5"/>
        <v>0.20055000000000001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">
      <c r="A64" s="277"/>
      <c r="B64" s="40" t="s">
        <v>141</v>
      </c>
      <c r="C64" s="40" t="s">
        <v>301</v>
      </c>
      <c r="D64" s="21">
        <f t="shared" ref="D64:J64" si="6">D55*$L55</f>
        <v>0.48985000000000001</v>
      </c>
      <c r="E64" s="21">
        <f t="shared" si="6"/>
        <v>0.37369999999999998</v>
      </c>
      <c r="F64" s="21">
        <f t="shared" si="6"/>
        <v>0.32926</v>
      </c>
      <c r="G64" s="21">
        <f t="shared" si="6"/>
        <v>0.28683999999999998</v>
      </c>
      <c r="H64" s="21">
        <f t="shared" si="6"/>
        <v>0.27169000000000004</v>
      </c>
      <c r="I64" s="21">
        <f t="shared" si="6"/>
        <v>0.25552999999999998</v>
      </c>
      <c r="J64" s="21">
        <f t="shared" si="6"/>
        <v>0.20503000000000002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">
      <c r="A65" s="230"/>
      <c r="B65" s="40" t="s">
        <v>142</v>
      </c>
      <c r="C65" s="40" t="s">
        <v>303</v>
      </c>
      <c r="D65" s="21">
        <f t="shared" ref="D65:J65" si="7">D56*$L56</f>
        <v>0.43709999999999999</v>
      </c>
      <c r="E65" s="21">
        <f t="shared" si="7"/>
        <v>0.31620000000000004</v>
      </c>
      <c r="F65" s="21">
        <f t="shared" si="7"/>
        <v>0.27993000000000001</v>
      </c>
      <c r="G65" s="21">
        <f t="shared" si="7"/>
        <v>0.25017</v>
      </c>
      <c r="H65" s="21">
        <f t="shared" si="7"/>
        <v>0.24366000000000002</v>
      </c>
      <c r="I65" s="21">
        <f t="shared" si="7"/>
        <v>0.23436000000000001</v>
      </c>
      <c r="J65" s="21">
        <f t="shared" si="7"/>
        <v>0.19716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5.6" thickBo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6.149999999999999" thickBot="1" x14ac:dyDescent="0.3">
      <c r="A67" s="234" t="s">
        <v>411</v>
      </c>
      <c r="B67" s="236"/>
      <c r="C67" s="95"/>
      <c r="D67" s="95"/>
      <c r="E67" s="95"/>
      <c r="F67" s="95"/>
      <c r="G67" s="95"/>
      <c r="H67" s="95"/>
      <c r="I67" s="95"/>
      <c r="J67" s="95"/>
      <c r="K67" s="8"/>
      <c r="L67" s="8"/>
      <c r="M67" s="8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">
      <c r="A68" s="259" t="s">
        <v>137</v>
      </c>
      <c r="B68" s="262" t="s">
        <v>413</v>
      </c>
      <c r="C68" s="96"/>
      <c r="D68" s="96"/>
      <c r="E68" s="96"/>
      <c r="F68" s="96"/>
      <c r="G68" s="96"/>
      <c r="H68" s="96"/>
      <c r="I68" s="96"/>
      <c r="J68" s="96"/>
      <c r="K68" s="8"/>
      <c r="L68" s="8"/>
      <c r="M68" s="8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">
      <c r="A69" s="260"/>
      <c r="B69" s="263"/>
      <c r="C69" s="96"/>
      <c r="D69" s="96"/>
      <c r="E69" s="96"/>
      <c r="F69" s="96"/>
      <c r="G69" s="96"/>
      <c r="H69" s="96"/>
      <c r="I69" s="96"/>
      <c r="J69" s="96"/>
      <c r="K69" s="8"/>
      <c r="L69" s="8"/>
      <c r="M69" s="8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">
      <c r="A70" s="261"/>
      <c r="B70" s="263"/>
      <c r="C70" s="96"/>
      <c r="D70" s="96"/>
      <c r="E70" s="96"/>
      <c r="F70" s="96"/>
      <c r="G70" s="96"/>
      <c r="H70" s="96"/>
      <c r="I70" s="96"/>
      <c r="J70" s="96"/>
      <c r="K70" s="8"/>
      <c r="L70" s="8"/>
      <c r="M70" s="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153" t="s">
        <v>138</v>
      </c>
      <c r="B71" s="138" t="s">
        <v>423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5.6" thickBot="1" x14ac:dyDescent="0.3">
      <c r="A72" s="148" t="s">
        <v>142</v>
      </c>
      <c r="B72" s="149" t="s">
        <v>422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</sheetData>
  <mergeCells count="70">
    <mergeCell ref="D43:E43"/>
    <mergeCell ref="D44:E44"/>
    <mergeCell ref="D45:E45"/>
    <mergeCell ref="P49:P50"/>
    <mergeCell ref="A52:A56"/>
    <mergeCell ref="L49:L50"/>
    <mergeCell ref="M49:M50"/>
    <mergeCell ref="N49:N50"/>
    <mergeCell ref="D51:J51"/>
    <mergeCell ref="L51:M51"/>
    <mergeCell ref="A49:A51"/>
    <mergeCell ref="B49:B51"/>
    <mergeCell ref="C49:C51"/>
    <mergeCell ref="D49:J49"/>
    <mergeCell ref="K49:K51"/>
    <mergeCell ref="O49:O50"/>
    <mergeCell ref="D41:E41"/>
    <mergeCell ref="J35:K35"/>
    <mergeCell ref="D35:E35"/>
    <mergeCell ref="B31:B35"/>
    <mergeCell ref="A27:K27"/>
    <mergeCell ref="A37:I37"/>
    <mergeCell ref="D31:E31"/>
    <mergeCell ref="D32:E32"/>
    <mergeCell ref="D33:E33"/>
    <mergeCell ref="D34:E34"/>
    <mergeCell ref="J31:K31"/>
    <mergeCell ref="J32:K32"/>
    <mergeCell ref="J33:K33"/>
    <mergeCell ref="J34:K34"/>
    <mergeCell ref="B41:B45"/>
    <mergeCell ref="D42:E42"/>
    <mergeCell ref="A29:A30"/>
    <mergeCell ref="D29:E30"/>
    <mergeCell ref="J29:K30"/>
    <mergeCell ref="F30:I30"/>
    <mergeCell ref="C29:C30"/>
    <mergeCell ref="B29:B30"/>
    <mergeCell ref="A68:A70"/>
    <mergeCell ref="B68:B70"/>
    <mergeCell ref="D24:E24"/>
    <mergeCell ref="D25:E25"/>
    <mergeCell ref="A19:A20"/>
    <mergeCell ref="D19:E20"/>
    <mergeCell ref="B19:B20"/>
    <mergeCell ref="C19:C20"/>
    <mergeCell ref="B21:B25"/>
    <mergeCell ref="D21:E21"/>
    <mergeCell ref="D22:E22"/>
    <mergeCell ref="D23:E23"/>
    <mergeCell ref="A39:A40"/>
    <mergeCell ref="B39:B40"/>
    <mergeCell ref="C39:C40"/>
    <mergeCell ref="D39:E40"/>
    <mergeCell ref="A1:E1"/>
    <mergeCell ref="A67:B67"/>
    <mergeCell ref="A17:AC17"/>
    <mergeCell ref="A47:O47"/>
    <mergeCell ref="A61:A65"/>
    <mergeCell ref="A58:A60"/>
    <mergeCell ref="B58:B60"/>
    <mergeCell ref="C58:C60"/>
    <mergeCell ref="D58:J58"/>
    <mergeCell ref="D60:J60"/>
    <mergeCell ref="F19:G19"/>
    <mergeCell ref="H20:J20"/>
    <mergeCell ref="O20:Q20"/>
    <mergeCell ref="R20:T20"/>
    <mergeCell ref="W20:AB20"/>
    <mergeCell ref="K20:N20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5"/>
  <sheetViews>
    <sheetView topLeftCell="B58" zoomScale="60" zoomScaleNormal="60" workbookViewId="0">
      <selection activeCell="O52" sqref="O52:O56"/>
    </sheetView>
  </sheetViews>
  <sheetFormatPr defaultColWidth="9.140625" defaultRowHeight="15" x14ac:dyDescent="0.25"/>
  <cols>
    <col min="1" max="1" width="29.85546875" style="84" bestFit="1" customWidth="1"/>
    <col min="2" max="2" width="24.7109375" style="84" bestFit="1" customWidth="1"/>
    <col min="3" max="3" width="38" style="84" bestFit="1" customWidth="1"/>
    <col min="4" max="4" width="22" style="84" bestFit="1" customWidth="1"/>
    <col min="5" max="5" width="40.140625" style="84" customWidth="1"/>
    <col min="6" max="6" width="19.42578125" style="84" customWidth="1"/>
    <col min="7" max="10" width="9.140625" style="84"/>
    <col min="11" max="11" width="10.42578125" style="84" bestFit="1" customWidth="1"/>
    <col min="12" max="12" width="23.140625" style="84" bestFit="1" customWidth="1"/>
    <col min="13" max="13" width="30.140625" style="84" bestFit="1" customWidth="1"/>
    <col min="14" max="14" width="29.85546875" style="84" bestFit="1" customWidth="1"/>
    <col min="15" max="15" width="20.85546875" style="84" bestFit="1" customWidth="1"/>
    <col min="16" max="16" width="31.42578125" style="84" bestFit="1" customWidth="1"/>
    <col min="17" max="28" width="9.140625" style="84"/>
    <col min="29" max="29" width="15.85546875" style="84" bestFit="1" customWidth="1"/>
    <col min="30" max="16384" width="9.140625" style="84"/>
  </cols>
  <sheetData>
    <row r="1" spans="1:30" ht="30.6" thickBot="1" x14ac:dyDescent="0.35">
      <c r="A1" s="341" t="s">
        <v>151</v>
      </c>
      <c r="B1" s="342"/>
      <c r="C1" s="342"/>
      <c r="D1" s="342"/>
      <c r="E1" s="343"/>
      <c r="F1" s="34"/>
      <c r="G1" s="34"/>
      <c r="H1" s="34"/>
      <c r="I1" s="34"/>
      <c r="J1" s="34"/>
      <c r="K1" s="34"/>
      <c r="L1" s="34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ht="15.6" x14ac:dyDescent="0.3">
      <c r="A2" s="116" t="s">
        <v>440</v>
      </c>
      <c r="B2" s="48"/>
      <c r="C2" s="67" t="s">
        <v>441</v>
      </c>
      <c r="D2" s="67" t="s">
        <v>444</v>
      </c>
      <c r="E2" s="117" t="s">
        <v>466</v>
      </c>
      <c r="F2" s="34"/>
      <c r="G2" s="34"/>
      <c r="H2" s="61"/>
      <c r="I2" s="61"/>
      <c r="J2" s="61"/>
      <c r="K2" s="61"/>
      <c r="L2" s="61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0" ht="15.75" x14ac:dyDescent="0.25">
      <c r="A3" s="118" t="s">
        <v>442</v>
      </c>
      <c r="B3" s="47"/>
      <c r="C3" s="68" t="s">
        <v>518</v>
      </c>
      <c r="D3" s="68" t="s">
        <v>445</v>
      </c>
      <c r="E3" s="119" t="s">
        <v>484</v>
      </c>
      <c r="F3" s="61"/>
      <c r="G3" s="34"/>
      <c r="H3" s="61"/>
      <c r="I3" s="61"/>
      <c r="J3" s="61"/>
      <c r="K3" s="61"/>
      <c r="L3" s="61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pans="1:30" ht="15.6" x14ac:dyDescent="0.3">
      <c r="A4" s="118" t="s">
        <v>446</v>
      </c>
      <c r="B4" s="47"/>
      <c r="C4" s="175">
        <v>-21.702518999999999</v>
      </c>
      <c r="D4" s="68" t="s">
        <v>461</v>
      </c>
      <c r="E4" s="119" t="s">
        <v>485</v>
      </c>
      <c r="F4" s="61"/>
      <c r="G4" s="34"/>
      <c r="H4" s="61"/>
      <c r="I4" s="61"/>
      <c r="J4" s="61"/>
      <c r="K4" s="61"/>
      <c r="L4" s="61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pans="1:30" ht="15.6" x14ac:dyDescent="0.3">
      <c r="A5" s="118" t="s">
        <v>460</v>
      </c>
      <c r="B5" s="47"/>
      <c r="C5" s="70">
        <v>890</v>
      </c>
      <c r="D5" s="68"/>
      <c r="E5" s="119"/>
      <c r="F5" s="61"/>
      <c r="G5" s="61"/>
      <c r="H5" s="61"/>
      <c r="I5" s="61"/>
      <c r="J5" s="61"/>
      <c r="K5" s="61"/>
      <c r="L5" s="61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1:30" ht="15.6" x14ac:dyDescent="0.3">
      <c r="A6" s="118" t="s">
        <v>447</v>
      </c>
      <c r="B6" s="47"/>
      <c r="C6" s="68">
        <v>-45.884703000000002</v>
      </c>
      <c r="D6" s="68"/>
      <c r="E6" s="119"/>
      <c r="F6" s="61"/>
      <c r="G6" s="61"/>
      <c r="H6" s="61"/>
      <c r="I6" s="61"/>
      <c r="J6" s="61"/>
      <c r="K6" s="61"/>
      <c r="L6" s="61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15.6" x14ac:dyDescent="0.3">
      <c r="A7" s="118" t="s">
        <v>448</v>
      </c>
      <c r="B7" s="47"/>
      <c r="C7" s="68" t="s">
        <v>482</v>
      </c>
      <c r="D7" s="68"/>
      <c r="E7" s="119"/>
      <c r="F7" s="61"/>
      <c r="G7" s="61"/>
      <c r="H7" s="61"/>
      <c r="I7" s="61"/>
      <c r="J7" s="61"/>
      <c r="K7" s="61"/>
      <c r="L7" s="61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 ht="15.6" x14ac:dyDescent="0.3">
      <c r="A8" s="118" t="s">
        <v>449</v>
      </c>
      <c r="B8" s="47"/>
      <c r="C8" s="68" t="s">
        <v>483</v>
      </c>
      <c r="D8" s="68"/>
      <c r="E8" s="119"/>
      <c r="F8" s="61"/>
      <c r="G8" s="61"/>
      <c r="H8" s="61"/>
      <c r="I8" s="61"/>
      <c r="J8" s="61"/>
      <c r="K8" s="61"/>
      <c r="L8" s="6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ht="15.6" x14ac:dyDescent="0.3">
      <c r="A9" s="118" t="s">
        <v>450</v>
      </c>
      <c r="B9" s="47"/>
      <c r="C9" s="68">
        <v>35</v>
      </c>
      <c r="D9" s="68"/>
      <c r="E9" s="119"/>
      <c r="F9" s="61"/>
      <c r="G9" s="61"/>
      <c r="H9" s="61"/>
      <c r="I9" s="61"/>
      <c r="J9" s="61"/>
      <c r="K9" s="61"/>
      <c r="L9" s="61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ht="15.6" x14ac:dyDescent="0.3">
      <c r="A10" s="118" t="s">
        <v>451</v>
      </c>
      <c r="B10" s="47"/>
      <c r="C10" s="68" t="s">
        <v>479</v>
      </c>
      <c r="D10" s="68"/>
      <c r="E10" s="119"/>
      <c r="F10" s="61"/>
      <c r="G10" s="61"/>
      <c r="H10" s="61"/>
      <c r="I10" s="61"/>
      <c r="J10" s="61"/>
      <c r="K10" s="61"/>
      <c r="L10" s="61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ht="15.6" x14ac:dyDescent="0.3">
      <c r="A11" s="118" t="s">
        <v>452</v>
      </c>
      <c r="B11" s="47">
        <v>1</v>
      </c>
      <c r="C11" s="68" t="s">
        <v>453</v>
      </c>
      <c r="D11" s="68"/>
      <c r="E11" s="119"/>
      <c r="F11" s="61"/>
      <c r="G11" s="61"/>
      <c r="H11" s="61"/>
      <c r="I11" s="61"/>
      <c r="J11" s="61"/>
      <c r="K11" s="61"/>
      <c r="L11" s="61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ht="15.6" x14ac:dyDescent="0.3">
      <c r="A12" s="118" t="s">
        <v>454</v>
      </c>
      <c r="B12" s="47">
        <v>-99</v>
      </c>
      <c r="C12" s="68" t="s">
        <v>455</v>
      </c>
      <c r="D12" s="68"/>
      <c r="E12" s="119"/>
      <c r="F12" s="61"/>
      <c r="G12" s="61"/>
      <c r="H12" s="61"/>
      <c r="I12" s="61"/>
      <c r="J12" s="61"/>
      <c r="K12" s="61"/>
      <c r="L12" s="61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5.6" x14ac:dyDescent="0.3">
      <c r="A13" s="118" t="s">
        <v>456</v>
      </c>
      <c r="B13" s="47">
        <v>0</v>
      </c>
      <c r="C13" s="68"/>
      <c r="D13" s="68"/>
      <c r="E13" s="119"/>
      <c r="F13" s="61"/>
      <c r="G13" s="61"/>
      <c r="H13" s="61"/>
      <c r="I13" s="61"/>
      <c r="J13" s="61"/>
      <c r="K13" s="61"/>
      <c r="L13" s="61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ht="16.149999999999999" thickBot="1" x14ac:dyDescent="0.35">
      <c r="A14" s="120" t="s">
        <v>457</v>
      </c>
      <c r="B14" s="66"/>
      <c r="C14" s="66" t="s">
        <v>465</v>
      </c>
      <c r="D14" s="69"/>
      <c r="E14" s="122"/>
      <c r="F14" s="61"/>
      <c r="G14" s="61"/>
      <c r="H14" s="61"/>
      <c r="I14" s="61"/>
      <c r="J14" s="61"/>
      <c r="K14" s="61"/>
      <c r="L14" s="61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ht="15.6" x14ac:dyDescent="0.3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ht="15.6" thickBot="1" x14ac:dyDescent="0.3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1:30" ht="16.5" thickBot="1" x14ac:dyDescent="0.3">
      <c r="A17" s="234" t="s">
        <v>77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6"/>
      <c r="AD17" s="20"/>
    </row>
    <row r="18" spans="1:30" ht="15.6" x14ac:dyDescent="0.3">
      <c r="A18" s="85" t="s">
        <v>2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20"/>
      <c r="AD18" s="20"/>
    </row>
    <row r="19" spans="1:30" ht="18.75" x14ac:dyDescent="0.25">
      <c r="A19" s="237" t="s">
        <v>0</v>
      </c>
      <c r="B19" s="237" t="s">
        <v>136</v>
      </c>
      <c r="C19" s="237" t="s">
        <v>137</v>
      </c>
      <c r="D19" s="228" t="s">
        <v>1</v>
      </c>
      <c r="E19" s="228"/>
      <c r="F19" s="228" t="s">
        <v>125</v>
      </c>
      <c r="G19" s="228"/>
      <c r="H19" s="49" t="s">
        <v>3</v>
      </c>
      <c r="I19" s="49" t="s">
        <v>4</v>
      </c>
      <c r="J19" s="49" t="s">
        <v>5</v>
      </c>
      <c r="K19" s="49" t="s">
        <v>127</v>
      </c>
      <c r="L19" s="49" t="s">
        <v>128</v>
      </c>
      <c r="M19" s="49" t="s">
        <v>129</v>
      </c>
      <c r="N19" s="49" t="s">
        <v>6</v>
      </c>
      <c r="O19" s="49" t="s">
        <v>16</v>
      </c>
      <c r="P19" s="49" t="s">
        <v>17</v>
      </c>
      <c r="Q19" s="49" t="s">
        <v>18</v>
      </c>
      <c r="R19" s="49" t="s">
        <v>19</v>
      </c>
      <c r="S19" s="49" t="s">
        <v>20</v>
      </c>
      <c r="T19" s="49" t="s">
        <v>21</v>
      </c>
      <c r="U19" s="49" t="s">
        <v>22</v>
      </c>
      <c r="V19" s="49" t="s">
        <v>23</v>
      </c>
      <c r="W19" s="49" t="s">
        <v>24</v>
      </c>
      <c r="X19" s="49" t="s">
        <v>25</v>
      </c>
      <c r="Y19" s="49" t="s">
        <v>26</v>
      </c>
      <c r="Z19" s="49" t="s">
        <v>27</v>
      </c>
      <c r="AA19" s="49" t="s">
        <v>28</v>
      </c>
      <c r="AB19" s="49" t="s">
        <v>29</v>
      </c>
      <c r="AC19" s="49" t="s">
        <v>410</v>
      </c>
      <c r="AD19" s="20"/>
    </row>
    <row r="20" spans="1:30" ht="18.75" x14ac:dyDescent="0.25">
      <c r="A20" s="237"/>
      <c r="B20" s="237"/>
      <c r="C20" s="237"/>
      <c r="D20" s="228"/>
      <c r="E20" s="228"/>
      <c r="F20" s="49" t="s">
        <v>130</v>
      </c>
      <c r="G20" s="49" t="s">
        <v>7</v>
      </c>
      <c r="H20" s="228" t="s">
        <v>8</v>
      </c>
      <c r="I20" s="228"/>
      <c r="J20" s="228"/>
      <c r="K20" s="228" t="s">
        <v>126</v>
      </c>
      <c r="L20" s="228"/>
      <c r="M20" s="228"/>
      <c r="N20" s="228"/>
      <c r="O20" s="228" t="s">
        <v>126</v>
      </c>
      <c r="P20" s="228"/>
      <c r="Q20" s="228"/>
      <c r="R20" s="284" t="s">
        <v>30</v>
      </c>
      <c r="S20" s="284"/>
      <c r="T20" s="284"/>
      <c r="U20" s="49" t="s">
        <v>31</v>
      </c>
      <c r="V20" s="49" t="s">
        <v>32</v>
      </c>
      <c r="W20" s="228" t="s">
        <v>8</v>
      </c>
      <c r="X20" s="228"/>
      <c r="Y20" s="228"/>
      <c r="Z20" s="228"/>
      <c r="AA20" s="228"/>
      <c r="AB20" s="228"/>
      <c r="AC20" s="52" t="s">
        <v>30</v>
      </c>
      <c r="AD20" s="20"/>
    </row>
    <row r="21" spans="1:30" x14ac:dyDescent="0.25">
      <c r="A21" s="52">
        <v>7350</v>
      </c>
      <c r="B21" s="228" t="s">
        <v>151</v>
      </c>
      <c r="C21" s="52" t="s">
        <v>138</v>
      </c>
      <c r="D21" s="280" t="s">
        <v>67</v>
      </c>
      <c r="E21" s="280"/>
      <c r="F21" s="15">
        <v>6</v>
      </c>
      <c r="G21" s="15">
        <v>5.22</v>
      </c>
      <c r="H21" s="16">
        <v>4.3</v>
      </c>
      <c r="I21" s="52">
        <v>88</v>
      </c>
      <c r="J21" s="52" t="s">
        <v>15</v>
      </c>
      <c r="K21" s="52">
        <v>2.62</v>
      </c>
      <c r="L21" s="17">
        <v>0.68</v>
      </c>
      <c r="M21" s="15">
        <v>0</v>
      </c>
      <c r="N21" s="4">
        <v>4</v>
      </c>
      <c r="O21" s="4">
        <v>3.53</v>
      </c>
      <c r="P21" s="4">
        <v>3.53</v>
      </c>
      <c r="Q21" s="4">
        <v>7.53</v>
      </c>
      <c r="R21" s="5">
        <v>46.9</v>
      </c>
      <c r="S21" s="5">
        <v>0</v>
      </c>
      <c r="T21" s="5" t="s">
        <v>15</v>
      </c>
      <c r="U21" s="4">
        <v>3.78</v>
      </c>
      <c r="V21" s="5">
        <v>32.299999999999997</v>
      </c>
      <c r="W21" s="5" t="s">
        <v>15</v>
      </c>
      <c r="X21" s="5" t="s">
        <v>15</v>
      </c>
      <c r="Y21" s="5" t="s">
        <v>15</v>
      </c>
      <c r="Z21" s="5" t="s">
        <v>15</v>
      </c>
      <c r="AA21" s="5" t="s">
        <v>15</v>
      </c>
      <c r="AB21" s="5" t="s">
        <v>15</v>
      </c>
      <c r="AC21" s="23">
        <f>(U21/1.724)</f>
        <v>2.1925754060324825</v>
      </c>
      <c r="AD21" s="20"/>
    </row>
    <row r="22" spans="1:30" x14ac:dyDescent="0.25">
      <c r="A22" s="52">
        <v>7351</v>
      </c>
      <c r="B22" s="228"/>
      <c r="C22" s="14" t="s">
        <v>140</v>
      </c>
      <c r="D22" s="280" t="s">
        <v>68</v>
      </c>
      <c r="E22" s="280"/>
      <c r="F22" s="15">
        <v>5.2</v>
      </c>
      <c r="G22" s="15">
        <v>4.72</v>
      </c>
      <c r="H22" s="16">
        <v>0</v>
      </c>
      <c r="I22" s="52">
        <v>18</v>
      </c>
      <c r="J22" s="52" t="s">
        <v>15</v>
      </c>
      <c r="K22" s="52">
        <v>1.41</v>
      </c>
      <c r="L22" s="17">
        <v>0.21</v>
      </c>
      <c r="M22" s="15">
        <v>0.1</v>
      </c>
      <c r="N22" s="4">
        <v>4</v>
      </c>
      <c r="O22" s="4">
        <v>1.67</v>
      </c>
      <c r="P22" s="4">
        <v>1.77</v>
      </c>
      <c r="Q22" s="4">
        <v>5.67</v>
      </c>
      <c r="R22" s="5">
        <v>29.5</v>
      </c>
      <c r="S22" s="5">
        <v>5.6</v>
      </c>
      <c r="T22" s="5" t="s">
        <v>15</v>
      </c>
      <c r="U22" s="4">
        <v>2.2200000000000002</v>
      </c>
      <c r="V22" s="5">
        <v>22.8</v>
      </c>
      <c r="W22" s="5" t="s">
        <v>15</v>
      </c>
      <c r="X22" s="5" t="s">
        <v>15</v>
      </c>
      <c r="Y22" s="5" t="s">
        <v>15</v>
      </c>
      <c r="Z22" s="5" t="s">
        <v>15</v>
      </c>
      <c r="AA22" s="5" t="s">
        <v>15</v>
      </c>
      <c r="AB22" s="5" t="s">
        <v>15</v>
      </c>
      <c r="AC22" s="23">
        <f t="shared" ref="AC22:AC25" si="0">(U22/1.724)</f>
        <v>1.2877030162412995</v>
      </c>
      <c r="AD22" s="20"/>
    </row>
    <row r="23" spans="1:30" x14ac:dyDescent="0.25">
      <c r="A23" s="52">
        <v>7352</v>
      </c>
      <c r="B23" s="228"/>
      <c r="C23" s="52" t="s">
        <v>139</v>
      </c>
      <c r="D23" s="280" t="s">
        <v>69</v>
      </c>
      <c r="E23" s="280"/>
      <c r="F23" s="15">
        <v>5.81</v>
      </c>
      <c r="G23" s="15">
        <v>5.23</v>
      </c>
      <c r="H23" s="16">
        <v>0</v>
      </c>
      <c r="I23" s="52">
        <v>14</v>
      </c>
      <c r="J23" s="52" t="s">
        <v>15</v>
      </c>
      <c r="K23" s="52">
        <v>1.53</v>
      </c>
      <c r="L23" s="17">
        <v>0.23</v>
      </c>
      <c r="M23" s="15">
        <v>0</v>
      </c>
      <c r="N23" s="40">
        <v>2.6</v>
      </c>
      <c r="O23" s="4">
        <v>1.8</v>
      </c>
      <c r="P23" s="4">
        <v>1.8</v>
      </c>
      <c r="Q23" s="4">
        <v>4.4000000000000004</v>
      </c>
      <c r="R23" s="5">
        <v>40.9</v>
      </c>
      <c r="S23" s="5">
        <v>0</v>
      </c>
      <c r="T23" s="5" t="s">
        <v>15</v>
      </c>
      <c r="U23" s="4">
        <v>1.7</v>
      </c>
      <c r="V23" s="5">
        <v>19.100000000000001</v>
      </c>
      <c r="W23" s="5" t="s">
        <v>15</v>
      </c>
      <c r="X23" s="5" t="s">
        <v>15</v>
      </c>
      <c r="Y23" s="5" t="s">
        <v>15</v>
      </c>
      <c r="Z23" s="5" t="s">
        <v>15</v>
      </c>
      <c r="AA23" s="5" t="s">
        <v>15</v>
      </c>
      <c r="AB23" s="5" t="s">
        <v>15</v>
      </c>
      <c r="AC23" s="23">
        <f t="shared" si="0"/>
        <v>0.9860788863109049</v>
      </c>
      <c r="AD23" s="20"/>
    </row>
    <row r="24" spans="1:30" x14ac:dyDescent="0.25">
      <c r="A24" s="52">
        <v>7353</v>
      </c>
      <c r="B24" s="228"/>
      <c r="C24" s="52" t="s">
        <v>141</v>
      </c>
      <c r="D24" s="280" t="s">
        <v>70</v>
      </c>
      <c r="E24" s="280"/>
      <c r="F24" s="15">
        <v>5.44</v>
      </c>
      <c r="G24" s="15">
        <v>5.24</v>
      </c>
      <c r="H24" s="16">
        <v>0</v>
      </c>
      <c r="I24" s="52">
        <v>6</v>
      </c>
      <c r="J24" s="52" t="s">
        <v>15</v>
      </c>
      <c r="K24" s="52">
        <v>1.25</v>
      </c>
      <c r="L24" s="17">
        <v>0.39</v>
      </c>
      <c r="M24" s="15">
        <v>0</v>
      </c>
      <c r="N24" s="40">
        <v>2.7</v>
      </c>
      <c r="O24" s="4">
        <v>1.66</v>
      </c>
      <c r="P24" s="4">
        <v>1.66</v>
      </c>
      <c r="Q24" s="4">
        <v>4.3600000000000003</v>
      </c>
      <c r="R24" s="5">
        <v>38.1</v>
      </c>
      <c r="S24" s="5">
        <v>0</v>
      </c>
      <c r="T24" s="5" t="s">
        <v>15</v>
      </c>
      <c r="U24" s="4">
        <v>1.43</v>
      </c>
      <c r="V24" s="5">
        <v>12.3</v>
      </c>
      <c r="W24" s="5" t="s">
        <v>15</v>
      </c>
      <c r="X24" s="5" t="s">
        <v>15</v>
      </c>
      <c r="Y24" s="5" t="s">
        <v>15</v>
      </c>
      <c r="Z24" s="5" t="s">
        <v>15</v>
      </c>
      <c r="AA24" s="5" t="s">
        <v>15</v>
      </c>
      <c r="AB24" s="5" t="s">
        <v>15</v>
      </c>
      <c r="AC24" s="23">
        <f t="shared" si="0"/>
        <v>0.82946635730858465</v>
      </c>
      <c r="AD24" s="20"/>
    </row>
    <row r="25" spans="1:30" x14ac:dyDescent="0.25">
      <c r="A25" s="52">
        <v>7354</v>
      </c>
      <c r="B25" s="228"/>
      <c r="C25" s="52" t="s">
        <v>142</v>
      </c>
      <c r="D25" s="280" t="s">
        <v>71</v>
      </c>
      <c r="E25" s="280"/>
      <c r="F25" s="15">
        <v>5.98</v>
      </c>
      <c r="G25" s="15">
        <v>5.8</v>
      </c>
      <c r="H25" s="16">
        <v>0</v>
      </c>
      <c r="I25" s="52">
        <v>4</v>
      </c>
      <c r="J25" s="52" t="s">
        <v>15</v>
      </c>
      <c r="K25" s="52">
        <v>1.19</v>
      </c>
      <c r="L25" s="17">
        <v>0.46</v>
      </c>
      <c r="M25" s="15">
        <v>0</v>
      </c>
      <c r="N25" s="40">
        <v>1.9</v>
      </c>
      <c r="O25" s="4">
        <v>1.66</v>
      </c>
      <c r="P25" s="4">
        <v>1.66</v>
      </c>
      <c r="Q25" s="4">
        <v>3.56</v>
      </c>
      <c r="R25" s="5">
        <v>46.6</v>
      </c>
      <c r="S25" s="5">
        <v>0</v>
      </c>
      <c r="T25" s="5" t="s">
        <v>15</v>
      </c>
      <c r="U25" s="4">
        <v>1.17</v>
      </c>
      <c r="V25" s="5">
        <v>8.5</v>
      </c>
      <c r="W25" s="5" t="s">
        <v>15</v>
      </c>
      <c r="X25" s="5" t="s">
        <v>15</v>
      </c>
      <c r="Y25" s="5" t="s">
        <v>15</v>
      </c>
      <c r="Z25" s="5" t="s">
        <v>15</v>
      </c>
      <c r="AA25" s="5" t="s">
        <v>15</v>
      </c>
      <c r="AB25" s="5" t="s">
        <v>15</v>
      </c>
      <c r="AC25" s="23">
        <f t="shared" si="0"/>
        <v>0.67865429234338748</v>
      </c>
      <c r="AD25" s="20"/>
    </row>
    <row r="26" spans="1:30" ht="18.75" thickBot="1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O26" s="20"/>
      <c r="P26" s="20"/>
      <c r="Q26" s="20"/>
      <c r="R26" s="20"/>
      <c r="S26" s="20"/>
      <c r="T26" s="20"/>
      <c r="U26" s="221" t="s">
        <v>534</v>
      </c>
      <c r="V26" s="20"/>
      <c r="W26" s="20"/>
      <c r="X26" s="20"/>
      <c r="Y26" s="20"/>
      <c r="Z26" s="20"/>
      <c r="AA26" s="20"/>
      <c r="AB26" s="20"/>
      <c r="AC26" s="225" t="s">
        <v>536</v>
      </c>
      <c r="AD26" s="20"/>
    </row>
    <row r="27" spans="1:30" ht="19.5" thickBot="1" x14ac:dyDescent="0.35">
      <c r="A27" s="234" t="s">
        <v>168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6"/>
      <c r="L27" s="20"/>
      <c r="M27" s="20"/>
      <c r="N27" s="20"/>
      <c r="O27" s="20"/>
      <c r="P27" s="20"/>
      <c r="Q27" s="20"/>
      <c r="R27" s="20"/>
      <c r="S27" s="20"/>
      <c r="T27" s="20"/>
      <c r="U27" s="222">
        <f>(U21*5+U22*15+U23*20)/(5+15+20)</f>
        <v>2.1550000000000002</v>
      </c>
      <c r="V27" s="20"/>
      <c r="W27" s="20"/>
      <c r="X27" s="20"/>
      <c r="Y27" s="20"/>
      <c r="Z27" s="20"/>
      <c r="AA27" s="20"/>
      <c r="AB27" s="20"/>
      <c r="AC27" s="226">
        <f>AVERAGE(AC23:AC25)</f>
        <v>0.83139984532095912</v>
      </c>
      <c r="AD27" s="20"/>
    </row>
    <row r="28" spans="1:30" ht="18" x14ac:dyDescent="0.35">
      <c r="A28" s="86" t="s">
        <v>187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23" t="s">
        <v>535</v>
      </c>
      <c r="V28" s="20"/>
      <c r="W28" s="20"/>
      <c r="X28" s="20"/>
      <c r="Y28" s="20"/>
      <c r="Z28" s="20"/>
      <c r="AA28" s="20"/>
      <c r="AB28" s="20"/>
      <c r="AC28" s="20"/>
      <c r="AD28" s="20"/>
    </row>
    <row r="29" spans="1:30" ht="31.5" x14ac:dyDescent="0.3">
      <c r="A29" s="239" t="s">
        <v>0</v>
      </c>
      <c r="B29" s="240" t="s">
        <v>136</v>
      </c>
      <c r="C29" s="240" t="s">
        <v>137</v>
      </c>
      <c r="D29" s="242" t="s">
        <v>1</v>
      </c>
      <c r="E29" s="242"/>
      <c r="F29" s="42" t="s">
        <v>176</v>
      </c>
      <c r="G29" s="42" t="s">
        <v>175</v>
      </c>
      <c r="H29" s="43" t="s">
        <v>174</v>
      </c>
      <c r="I29" s="43" t="s">
        <v>173</v>
      </c>
      <c r="J29" s="243" t="s">
        <v>172</v>
      </c>
      <c r="K29" s="244"/>
      <c r="L29" s="20"/>
      <c r="M29" s="20"/>
      <c r="N29" s="20"/>
      <c r="O29" s="20"/>
      <c r="P29" s="20"/>
      <c r="Q29" s="20"/>
      <c r="R29" s="20"/>
      <c r="S29" s="20"/>
      <c r="T29" s="20"/>
      <c r="U29" s="224">
        <f>U27*40</f>
        <v>86.200000000000017</v>
      </c>
      <c r="V29" s="20"/>
      <c r="W29" s="20"/>
      <c r="X29" s="20"/>
      <c r="Y29" s="20"/>
      <c r="Z29" s="20"/>
      <c r="AA29" s="20"/>
      <c r="AB29" s="20"/>
      <c r="AC29" s="20"/>
      <c r="AD29" s="20"/>
    </row>
    <row r="30" spans="1:30" ht="15.75" x14ac:dyDescent="0.25">
      <c r="A30" s="239"/>
      <c r="B30" s="241"/>
      <c r="C30" s="241"/>
      <c r="D30" s="242"/>
      <c r="E30" s="242"/>
      <c r="F30" s="242" t="s">
        <v>171</v>
      </c>
      <c r="G30" s="242"/>
      <c r="H30" s="242"/>
      <c r="I30" s="242"/>
      <c r="J30" s="245"/>
      <c r="K30" s="246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x14ac:dyDescent="0.25">
      <c r="A31" s="40">
        <v>4095</v>
      </c>
      <c r="B31" s="228" t="s">
        <v>151</v>
      </c>
      <c r="C31" s="40" t="s">
        <v>138</v>
      </c>
      <c r="D31" s="264" t="s">
        <v>67</v>
      </c>
      <c r="E31" s="264"/>
      <c r="F31" s="40">
        <v>21</v>
      </c>
      <c r="G31" s="40">
        <v>12</v>
      </c>
      <c r="H31" s="40">
        <v>8</v>
      </c>
      <c r="I31" s="40">
        <v>59</v>
      </c>
      <c r="J31" s="270" t="s">
        <v>173</v>
      </c>
      <c r="K31" s="271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5">
      <c r="A32" s="40">
        <v>4096</v>
      </c>
      <c r="B32" s="228"/>
      <c r="C32" s="11" t="s">
        <v>140</v>
      </c>
      <c r="D32" s="264" t="s">
        <v>68</v>
      </c>
      <c r="E32" s="264"/>
      <c r="F32" s="40">
        <v>16</v>
      </c>
      <c r="G32" s="40">
        <v>11</v>
      </c>
      <c r="H32" s="40">
        <v>9</v>
      </c>
      <c r="I32" s="40">
        <v>64</v>
      </c>
      <c r="J32" s="270" t="s">
        <v>178</v>
      </c>
      <c r="K32" s="271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1:30" x14ac:dyDescent="0.25">
      <c r="A33" s="40">
        <v>4097</v>
      </c>
      <c r="B33" s="228"/>
      <c r="C33" s="40" t="s">
        <v>139</v>
      </c>
      <c r="D33" s="264" t="s">
        <v>69</v>
      </c>
      <c r="E33" s="264"/>
      <c r="F33" s="40">
        <v>16</v>
      </c>
      <c r="G33" s="40">
        <v>10</v>
      </c>
      <c r="H33" s="40">
        <v>3</v>
      </c>
      <c r="I33" s="40">
        <v>71</v>
      </c>
      <c r="J33" s="270" t="s">
        <v>178</v>
      </c>
      <c r="K33" s="271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1:30" x14ac:dyDescent="0.25">
      <c r="A34" s="40">
        <v>4098</v>
      </c>
      <c r="B34" s="228"/>
      <c r="C34" s="40" t="s">
        <v>141</v>
      </c>
      <c r="D34" s="264" t="s">
        <v>70</v>
      </c>
      <c r="E34" s="264"/>
      <c r="F34" s="40">
        <v>15</v>
      </c>
      <c r="G34" s="40">
        <v>10</v>
      </c>
      <c r="H34" s="40">
        <v>6</v>
      </c>
      <c r="I34" s="40">
        <v>69</v>
      </c>
      <c r="J34" s="270" t="s">
        <v>178</v>
      </c>
      <c r="K34" s="271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30" x14ac:dyDescent="0.25">
      <c r="A35" s="40">
        <v>4099</v>
      </c>
      <c r="B35" s="228"/>
      <c r="C35" s="40" t="s">
        <v>142</v>
      </c>
      <c r="D35" s="264" t="s">
        <v>71</v>
      </c>
      <c r="E35" s="264"/>
      <c r="F35" s="40">
        <v>12</v>
      </c>
      <c r="G35" s="40">
        <v>11</v>
      </c>
      <c r="H35" s="40">
        <v>6</v>
      </c>
      <c r="I35" s="40">
        <v>71</v>
      </c>
      <c r="J35" s="270" t="s">
        <v>178</v>
      </c>
      <c r="K35" s="271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30" ht="15.6" thickBot="1" x14ac:dyDescent="0.3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30" ht="16.5" thickBot="1" x14ac:dyDescent="0.3">
      <c r="A37" s="234" t="s">
        <v>192</v>
      </c>
      <c r="B37" s="235"/>
      <c r="C37" s="235"/>
      <c r="D37" s="235"/>
      <c r="E37" s="235"/>
      <c r="F37" s="235"/>
      <c r="G37" s="235"/>
      <c r="H37" s="235"/>
      <c r="I37" s="236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30" ht="15.6" x14ac:dyDescent="0.3">
      <c r="A38" s="86" t="s">
        <v>195</v>
      </c>
      <c r="B38" s="86"/>
      <c r="C38" s="86"/>
      <c r="D38" s="87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30" ht="15.75" x14ac:dyDescent="0.25">
      <c r="A39" s="253" t="s">
        <v>191</v>
      </c>
      <c r="B39" s="253" t="s">
        <v>136</v>
      </c>
      <c r="C39" s="253" t="s">
        <v>137</v>
      </c>
      <c r="D39" s="243" t="s">
        <v>190</v>
      </c>
      <c r="E39" s="244"/>
      <c r="F39" s="43" t="s">
        <v>189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30" ht="15.75" x14ac:dyDescent="0.25">
      <c r="A40" s="255"/>
      <c r="B40" s="255"/>
      <c r="C40" s="255"/>
      <c r="D40" s="245"/>
      <c r="E40" s="246"/>
      <c r="F40" s="43" t="s">
        <v>171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30" x14ac:dyDescent="0.25">
      <c r="A41" s="40">
        <v>7350</v>
      </c>
      <c r="B41" s="228" t="s">
        <v>151</v>
      </c>
      <c r="C41" s="40" t="s">
        <v>138</v>
      </c>
      <c r="D41" s="270" t="s">
        <v>67</v>
      </c>
      <c r="E41" s="271"/>
      <c r="F41" s="6">
        <v>0.15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30" x14ac:dyDescent="0.25">
      <c r="A42" s="40">
        <v>7351</v>
      </c>
      <c r="B42" s="228"/>
      <c r="C42" s="11" t="s">
        <v>140</v>
      </c>
      <c r="D42" s="270" t="s">
        <v>68</v>
      </c>
      <c r="E42" s="271"/>
      <c r="F42" s="6">
        <v>0.1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30" x14ac:dyDescent="0.25">
      <c r="A43" s="40">
        <v>7352</v>
      </c>
      <c r="B43" s="228"/>
      <c r="C43" s="40" t="s">
        <v>139</v>
      </c>
      <c r="D43" s="270" t="s">
        <v>69</v>
      </c>
      <c r="E43" s="271"/>
      <c r="F43" s="6">
        <v>0.08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30" x14ac:dyDescent="0.25">
      <c r="A44" s="40">
        <v>7353</v>
      </c>
      <c r="B44" s="228"/>
      <c r="C44" s="51" t="s">
        <v>141</v>
      </c>
      <c r="D44" s="270" t="s">
        <v>70</v>
      </c>
      <c r="E44" s="271"/>
      <c r="F44" s="6">
        <v>0.06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30" x14ac:dyDescent="0.25">
      <c r="A45" s="40">
        <v>7354</v>
      </c>
      <c r="B45" s="228"/>
      <c r="C45" s="40" t="s">
        <v>142</v>
      </c>
      <c r="D45" s="270" t="s">
        <v>71</v>
      </c>
      <c r="E45" s="271"/>
      <c r="F45" s="6">
        <v>0.06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30" ht="15.6" thickBot="1" x14ac:dyDescent="0.3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30" ht="16.5" thickBot="1" x14ac:dyDescent="0.3">
      <c r="A47" s="234" t="s">
        <v>196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6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30" ht="15.6" x14ac:dyDescent="0.3">
      <c r="A48" s="85" t="s">
        <v>214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x14ac:dyDescent="0.25">
      <c r="A49" s="253" t="s">
        <v>136</v>
      </c>
      <c r="B49" s="253" t="s">
        <v>137</v>
      </c>
      <c r="C49" s="229" t="s">
        <v>179</v>
      </c>
      <c r="D49" s="228" t="s">
        <v>213</v>
      </c>
      <c r="E49" s="228"/>
      <c r="F49" s="228"/>
      <c r="G49" s="228"/>
      <c r="H49" s="228"/>
      <c r="I49" s="228"/>
      <c r="J49" s="228"/>
      <c r="K49" s="229" t="s">
        <v>179</v>
      </c>
      <c r="L49" s="237" t="s">
        <v>212</v>
      </c>
      <c r="M49" s="237" t="s">
        <v>211</v>
      </c>
      <c r="N49" s="237" t="s">
        <v>210</v>
      </c>
      <c r="O49" s="229" t="s">
        <v>509</v>
      </c>
      <c r="P49" s="228" t="s">
        <v>530</v>
      </c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x14ac:dyDescent="0.25">
      <c r="A50" s="254"/>
      <c r="B50" s="254"/>
      <c r="C50" s="277"/>
      <c r="D50" s="52">
        <v>-2</v>
      </c>
      <c r="E50" s="52">
        <v>-6</v>
      </c>
      <c r="F50" s="52">
        <v>-10</v>
      </c>
      <c r="G50" s="52">
        <v>-30</v>
      </c>
      <c r="H50" s="52">
        <v>-60</v>
      </c>
      <c r="I50" s="52">
        <v>-100</v>
      </c>
      <c r="J50" s="52">
        <v>-1500</v>
      </c>
      <c r="K50" s="277"/>
      <c r="L50" s="237"/>
      <c r="M50" s="237"/>
      <c r="N50" s="237"/>
      <c r="O50" s="230"/>
      <c r="P50" s="228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8" x14ac:dyDescent="0.25">
      <c r="A51" s="255"/>
      <c r="B51" s="255"/>
      <c r="C51" s="230"/>
      <c r="D51" s="294" t="s">
        <v>209</v>
      </c>
      <c r="E51" s="294"/>
      <c r="F51" s="294"/>
      <c r="G51" s="294"/>
      <c r="H51" s="294"/>
      <c r="I51" s="294"/>
      <c r="J51" s="294"/>
      <c r="K51" s="230"/>
      <c r="L51" s="228" t="s">
        <v>208</v>
      </c>
      <c r="M51" s="228"/>
      <c r="N51" s="43" t="s">
        <v>207</v>
      </c>
      <c r="O51" s="52" t="s">
        <v>510</v>
      </c>
      <c r="P51" s="214" t="s">
        <v>510</v>
      </c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x14ac:dyDescent="0.25">
      <c r="A52" s="228" t="s">
        <v>151</v>
      </c>
      <c r="B52" s="40" t="s">
        <v>138</v>
      </c>
      <c r="C52" s="40" t="s">
        <v>285</v>
      </c>
      <c r="D52" s="21">
        <v>0.41399999999999998</v>
      </c>
      <c r="E52" s="21">
        <v>0.34899999999999998</v>
      </c>
      <c r="F52" s="21">
        <v>0.33100000000000002</v>
      </c>
      <c r="G52" s="21">
        <v>0.30599999999999999</v>
      </c>
      <c r="H52" s="21">
        <v>0.29699999999999999</v>
      </c>
      <c r="I52" s="21">
        <v>0.28299999999999997</v>
      </c>
      <c r="J52" s="21">
        <v>0.18</v>
      </c>
      <c r="K52" s="40" t="s">
        <v>286</v>
      </c>
      <c r="L52" s="4">
        <v>1.04</v>
      </c>
      <c r="M52" s="4">
        <v>2.6</v>
      </c>
      <c r="N52" s="21">
        <v>7.2249999999999996</v>
      </c>
      <c r="O52" s="23">
        <f>(1 -(L52/M52))</f>
        <v>0.6</v>
      </c>
      <c r="P52" s="23">
        <f>(O52*0.95)</f>
        <v>0.56999999999999995</v>
      </c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x14ac:dyDescent="0.25">
      <c r="A53" s="228"/>
      <c r="B53" s="11" t="s">
        <v>140</v>
      </c>
      <c r="C53" s="40" t="s">
        <v>287</v>
      </c>
      <c r="D53" s="21">
        <v>0.35099999999999998</v>
      </c>
      <c r="E53" s="21">
        <v>0.29699999999999999</v>
      </c>
      <c r="F53" s="21">
        <v>0.28299999999999997</v>
      </c>
      <c r="G53" s="21">
        <v>0.26400000000000001</v>
      </c>
      <c r="H53" s="21">
        <v>0.25700000000000001</v>
      </c>
      <c r="I53" s="21">
        <v>0.25</v>
      </c>
      <c r="J53" s="21">
        <v>0.19</v>
      </c>
      <c r="K53" s="40" t="s">
        <v>288</v>
      </c>
      <c r="L53" s="4">
        <v>1.19</v>
      </c>
      <c r="M53" s="4">
        <v>2.57</v>
      </c>
      <c r="N53" s="21">
        <v>16.617000000000001</v>
      </c>
      <c r="O53" s="23">
        <f t="shared" ref="O53:O56" si="1">(1 -(L53/M53))</f>
        <v>0.53696498054474706</v>
      </c>
      <c r="P53" s="23">
        <f t="shared" ref="P53:P56" si="2">(O53*0.95)</f>
        <v>0.51011673151750969</v>
      </c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x14ac:dyDescent="0.25">
      <c r="A54" s="228"/>
      <c r="B54" s="40" t="s">
        <v>139</v>
      </c>
      <c r="C54" s="40" t="s">
        <v>289</v>
      </c>
      <c r="D54" s="21">
        <v>0.377</v>
      </c>
      <c r="E54" s="21">
        <v>0.317</v>
      </c>
      <c r="F54" s="21">
        <v>0.29899999999999999</v>
      </c>
      <c r="G54" s="21">
        <v>0.27400000000000002</v>
      </c>
      <c r="H54" s="21">
        <v>0.26800000000000002</v>
      </c>
      <c r="I54" s="21">
        <v>0.25800000000000001</v>
      </c>
      <c r="J54" s="21">
        <v>0.20499999999999999</v>
      </c>
      <c r="K54" s="40" t="s">
        <v>290</v>
      </c>
      <c r="L54" s="4">
        <v>1.1100000000000001</v>
      </c>
      <c r="M54" s="4">
        <v>2.5099999999999998</v>
      </c>
      <c r="N54" s="21">
        <v>30.344999999999999</v>
      </c>
      <c r="O54" s="23">
        <f t="shared" si="1"/>
        <v>0.55776892430278879</v>
      </c>
      <c r="P54" s="23">
        <f t="shared" si="2"/>
        <v>0.52988047808764938</v>
      </c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x14ac:dyDescent="0.25">
      <c r="A55" s="228"/>
      <c r="B55" s="40" t="s">
        <v>141</v>
      </c>
      <c r="C55" s="40" t="s">
        <v>291</v>
      </c>
      <c r="D55" s="21">
        <v>0.39700000000000002</v>
      </c>
      <c r="E55" s="21">
        <v>0.34</v>
      </c>
      <c r="F55" s="21">
        <v>0.317</v>
      </c>
      <c r="G55" s="21">
        <v>0.28999999999999998</v>
      </c>
      <c r="H55" s="21">
        <v>0.27800000000000002</v>
      </c>
      <c r="I55" s="21">
        <v>0.26900000000000002</v>
      </c>
      <c r="J55" s="21">
        <v>0.22</v>
      </c>
      <c r="K55" s="40" t="s">
        <v>292</v>
      </c>
      <c r="L55" s="4">
        <v>1.1399999999999999</v>
      </c>
      <c r="M55" s="4">
        <v>2.62</v>
      </c>
      <c r="N55" s="21">
        <v>13.005000000000001</v>
      </c>
      <c r="O55" s="23">
        <f t="shared" si="1"/>
        <v>0.56488549618320616</v>
      </c>
      <c r="P55" s="23">
        <f t="shared" si="2"/>
        <v>0.5366412213740458</v>
      </c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x14ac:dyDescent="0.25">
      <c r="A56" s="228"/>
      <c r="B56" s="40" t="s">
        <v>142</v>
      </c>
      <c r="C56" s="40" t="s">
        <v>293</v>
      </c>
      <c r="D56" s="21">
        <v>0.496</v>
      </c>
      <c r="E56" s="21">
        <v>0.38</v>
      </c>
      <c r="F56" s="21">
        <v>0.33900000000000002</v>
      </c>
      <c r="G56" s="21">
        <v>0.29899999999999999</v>
      </c>
      <c r="H56" s="21">
        <v>0.28499999999999998</v>
      </c>
      <c r="I56" s="21">
        <v>0.27100000000000002</v>
      </c>
      <c r="J56" s="21">
        <v>0.22600000000000001</v>
      </c>
      <c r="K56" s="40" t="s">
        <v>294</v>
      </c>
      <c r="L56" s="4">
        <v>0.98</v>
      </c>
      <c r="M56" s="4">
        <v>2.7</v>
      </c>
      <c r="N56" s="21">
        <v>43.35</v>
      </c>
      <c r="O56" s="23">
        <f t="shared" si="1"/>
        <v>0.63703703703703707</v>
      </c>
      <c r="P56" s="23">
        <f t="shared" si="2"/>
        <v>0.60518518518518516</v>
      </c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x14ac:dyDescent="0.3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" customHeight="1" x14ac:dyDescent="0.25">
      <c r="A58" s="253" t="s">
        <v>136</v>
      </c>
      <c r="B58" s="253" t="s">
        <v>137</v>
      </c>
      <c r="C58" s="229" t="s">
        <v>179</v>
      </c>
      <c r="D58" s="228" t="s">
        <v>213</v>
      </c>
      <c r="E58" s="228"/>
      <c r="F58" s="228"/>
      <c r="G58" s="228"/>
      <c r="H58" s="228"/>
      <c r="I58" s="228"/>
      <c r="J58" s="228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" customHeight="1" x14ac:dyDescent="0.25">
      <c r="A59" s="254"/>
      <c r="B59" s="254"/>
      <c r="C59" s="277"/>
      <c r="D59" s="52">
        <v>-2</v>
      </c>
      <c r="E59" s="52">
        <v>-6</v>
      </c>
      <c r="F59" s="52">
        <v>-10</v>
      </c>
      <c r="G59" s="52">
        <v>-30</v>
      </c>
      <c r="H59" s="52">
        <v>-60</v>
      </c>
      <c r="I59" s="52">
        <v>-100</v>
      </c>
      <c r="J59" s="52">
        <v>-1500</v>
      </c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" customHeight="1" x14ac:dyDescent="0.25">
      <c r="A60" s="255"/>
      <c r="B60" s="255"/>
      <c r="C60" s="230"/>
      <c r="D60" s="294" t="s">
        <v>458</v>
      </c>
      <c r="E60" s="294"/>
      <c r="F60" s="294"/>
      <c r="G60" s="294"/>
      <c r="H60" s="294"/>
      <c r="I60" s="294"/>
      <c r="J60" s="294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" customHeight="1" x14ac:dyDescent="0.25">
      <c r="A61" s="228" t="s">
        <v>151</v>
      </c>
      <c r="B61" s="40" t="s">
        <v>138</v>
      </c>
      <c r="C61" s="40" t="s">
        <v>285</v>
      </c>
      <c r="D61" s="21">
        <f>D52*$L52</f>
        <v>0.43056</v>
      </c>
      <c r="E61" s="21">
        <f t="shared" ref="E61:J61" si="3">E52*$L52</f>
        <v>0.36296</v>
      </c>
      <c r="F61" s="21">
        <f t="shared" si="3"/>
        <v>0.34424000000000005</v>
      </c>
      <c r="G61" s="21">
        <f t="shared" si="3"/>
        <v>0.31824000000000002</v>
      </c>
      <c r="H61" s="21">
        <f t="shared" si="3"/>
        <v>0.30887999999999999</v>
      </c>
      <c r="I61" s="21">
        <f t="shared" si="3"/>
        <v>0.29431999999999997</v>
      </c>
      <c r="J61" s="21">
        <f t="shared" si="3"/>
        <v>0.18720000000000001</v>
      </c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" customHeight="1" x14ac:dyDescent="0.25">
      <c r="A62" s="228"/>
      <c r="B62" s="11" t="s">
        <v>140</v>
      </c>
      <c r="C62" s="40" t="s">
        <v>287</v>
      </c>
      <c r="D62" s="21">
        <f t="shared" ref="D62:J62" si="4">D53*$L53</f>
        <v>0.41768999999999995</v>
      </c>
      <c r="E62" s="21">
        <f t="shared" si="4"/>
        <v>0.35342999999999997</v>
      </c>
      <c r="F62" s="21">
        <f t="shared" si="4"/>
        <v>0.33676999999999996</v>
      </c>
      <c r="G62" s="21">
        <f t="shared" si="4"/>
        <v>0.31415999999999999</v>
      </c>
      <c r="H62" s="21">
        <f t="shared" si="4"/>
        <v>0.30582999999999999</v>
      </c>
      <c r="I62" s="21">
        <f t="shared" si="4"/>
        <v>0.29749999999999999</v>
      </c>
      <c r="J62" s="21">
        <f t="shared" si="4"/>
        <v>0.2261</v>
      </c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x14ac:dyDescent="0.25">
      <c r="A63" s="228"/>
      <c r="B63" s="40" t="s">
        <v>139</v>
      </c>
      <c r="C63" s="40" t="s">
        <v>289</v>
      </c>
      <c r="D63" s="21">
        <f t="shared" ref="D63:J63" si="5">D54*$L54</f>
        <v>0.41847000000000006</v>
      </c>
      <c r="E63" s="21">
        <f t="shared" si="5"/>
        <v>0.35187000000000002</v>
      </c>
      <c r="F63" s="21">
        <f t="shared" si="5"/>
        <v>0.33189000000000002</v>
      </c>
      <c r="G63" s="21">
        <f t="shared" si="5"/>
        <v>0.30414000000000008</v>
      </c>
      <c r="H63" s="21">
        <f t="shared" si="5"/>
        <v>0.29748000000000002</v>
      </c>
      <c r="I63" s="21">
        <f t="shared" si="5"/>
        <v>0.28638000000000002</v>
      </c>
      <c r="J63" s="21">
        <f t="shared" si="5"/>
        <v>0.22755</v>
      </c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x14ac:dyDescent="0.25">
      <c r="A64" s="228"/>
      <c r="B64" s="40" t="s">
        <v>141</v>
      </c>
      <c r="C64" s="40" t="s">
        <v>291</v>
      </c>
      <c r="D64" s="21">
        <f t="shared" ref="D64:J64" si="6">D55*$L55</f>
        <v>0.45257999999999998</v>
      </c>
      <c r="E64" s="21">
        <f t="shared" si="6"/>
        <v>0.3876</v>
      </c>
      <c r="F64" s="21">
        <f t="shared" si="6"/>
        <v>0.36137999999999998</v>
      </c>
      <c r="G64" s="21">
        <f t="shared" si="6"/>
        <v>0.33059999999999995</v>
      </c>
      <c r="H64" s="21">
        <f t="shared" si="6"/>
        <v>0.31691999999999998</v>
      </c>
      <c r="I64" s="21">
        <f t="shared" si="6"/>
        <v>0.30665999999999999</v>
      </c>
      <c r="J64" s="21">
        <f t="shared" si="6"/>
        <v>0.25079999999999997</v>
      </c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x14ac:dyDescent="0.25">
      <c r="A65" s="228"/>
      <c r="B65" s="40" t="s">
        <v>142</v>
      </c>
      <c r="C65" s="40" t="s">
        <v>293</v>
      </c>
      <c r="D65" s="21">
        <f t="shared" ref="D65:J65" si="7">D56*$L56</f>
        <v>0.48608000000000001</v>
      </c>
      <c r="E65" s="21">
        <f t="shared" si="7"/>
        <v>0.37240000000000001</v>
      </c>
      <c r="F65" s="21">
        <f t="shared" si="7"/>
        <v>0.33222000000000002</v>
      </c>
      <c r="G65" s="21">
        <f t="shared" si="7"/>
        <v>0.29302</v>
      </c>
      <c r="H65" s="21">
        <f t="shared" si="7"/>
        <v>0.27929999999999999</v>
      </c>
      <c r="I65" s="21">
        <f t="shared" si="7"/>
        <v>0.26558000000000004</v>
      </c>
      <c r="J65" s="21">
        <f t="shared" si="7"/>
        <v>0.22148000000000001</v>
      </c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6" thickBot="1" x14ac:dyDescent="0.3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6.149999999999999" thickBot="1" x14ac:dyDescent="0.35">
      <c r="A67" s="234" t="s">
        <v>411</v>
      </c>
      <c r="B67" s="236"/>
      <c r="C67" s="95"/>
      <c r="D67" s="95"/>
      <c r="E67" s="95"/>
      <c r="F67" s="95"/>
      <c r="G67" s="95"/>
      <c r="H67" s="95"/>
      <c r="I67" s="95"/>
      <c r="J67" s="95"/>
      <c r="K67" s="34"/>
      <c r="L67" s="34"/>
      <c r="M67" s="34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" customHeight="1" x14ac:dyDescent="0.25">
      <c r="A68" s="259" t="s">
        <v>137</v>
      </c>
      <c r="B68" s="262" t="s">
        <v>413</v>
      </c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" customHeight="1" x14ac:dyDescent="0.25">
      <c r="A69" s="260"/>
      <c r="B69" s="26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" customHeight="1" x14ac:dyDescent="0.25">
      <c r="A70" s="261"/>
      <c r="B70" s="26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" customHeight="1" x14ac:dyDescent="0.3">
      <c r="A71" s="153" t="s">
        <v>138</v>
      </c>
      <c r="B71" s="154" t="s">
        <v>421</v>
      </c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6" thickBot="1" x14ac:dyDescent="0.35">
      <c r="A72" s="148" t="s">
        <v>142</v>
      </c>
      <c r="B72" s="155" t="s">
        <v>420</v>
      </c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x14ac:dyDescent="0.3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x14ac:dyDescent="0.3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x14ac:dyDescent="0.3">
      <c r="A75" s="34"/>
      <c r="B75" s="34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x14ac:dyDescent="0.3">
      <c r="A76" s="34"/>
      <c r="B76" s="34"/>
      <c r="C76" s="3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x14ac:dyDescent="0.3">
      <c r="A77" s="34"/>
      <c r="B77" s="34"/>
      <c r="C77" s="34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x14ac:dyDescent="0.3">
      <c r="A78" s="34"/>
      <c r="B78" s="34"/>
      <c r="C78" s="34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x14ac:dyDescent="0.3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x14ac:dyDescent="0.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x14ac:dyDescent="0.3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x14ac:dyDescent="0.3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x14ac:dyDescent="0.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x14ac:dyDescent="0.3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x14ac:dyDescent="0.3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</sheetData>
  <mergeCells count="70">
    <mergeCell ref="P49:P50"/>
    <mergeCell ref="N49:N50"/>
    <mergeCell ref="D51:J51"/>
    <mergeCell ref="L51:M51"/>
    <mergeCell ref="A49:A51"/>
    <mergeCell ref="B49:B51"/>
    <mergeCell ref="C49:C51"/>
    <mergeCell ref="D49:J49"/>
    <mergeCell ref="K49:K51"/>
    <mergeCell ref="O49:O50"/>
    <mergeCell ref="B41:B45"/>
    <mergeCell ref="A52:A56"/>
    <mergeCell ref="L49:L50"/>
    <mergeCell ref="M49:M50"/>
    <mergeCell ref="D41:E41"/>
    <mergeCell ref="D42:E42"/>
    <mergeCell ref="D43:E43"/>
    <mergeCell ref="D44:E44"/>
    <mergeCell ref="D45:E45"/>
    <mergeCell ref="A37:I37"/>
    <mergeCell ref="A39:A40"/>
    <mergeCell ref="B39:B40"/>
    <mergeCell ref="C39:C40"/>
    <mergeCell ref="D39:E40"/>
    <mergeCell ref="A19:A20"/>
    <mergeCell ref="J33:K33"/>
    <mergeCell ref="J35:K35"/>
    <mergeCell ref="A27:K27"/>
    <mergeCell ref="B31:B35"/>
    <mergeCell ref="A29:A30"/>
    <mergeCell ref="D29:E30"/>
    <mergeCell ref="J29:K30"/>
    <mergeCell ref="F30:I30"/>
    <mergeCell ref="C29:C30"/>
    <mergeCell ref="B29:B30"/>
    <mergeCell ref="D34:E34"/>
    <mergeCell ref="D35:E35"/>
    <mergeCell ref="J32:K32"/>
    <mergeCell ref="A68:A70"/>
    <mergeCell ref="B68:B70"/>
    <mergeCell ref="D19:E20"/>
    <mergeCell ref="J34:K34"/>
    <mergeCell ref="B21:B25"/>
    <mergeCell ref="D23:E23"/>
    <mergeCell ref="D24:E24"/>
    <mergeCell ref="D25:E25"/>
    <mergeCell ref="D21:E21"/>
    <mergeCell ref="D31:E31"/>
    <mergeCell ref="D32:E32"/>
    <mergeCell ref="D33:E33"/>
    <mergeCell ref="D22:E22"/>
    <mergeCell ref="J31:K31"/>
    <mergeCell ref="F19:G19"/>
    <mergeCell ref="H20:J20"/>
    <mergeCell ref="A1:E1"/>
    <mergeCell ref="A67:B67"/>
    <mergeCell ref="A17:AC17"/>
    <mergeCell ref="A47:O47"/>
    <mergeCell ref="A58:A60"/>
    <mergeCell ref="B58:B60"/>
    <mergeCell ref="C58:C60"/>
    <mergeCell ref="D58:J58"/>
    <mergeCell ref="D60:J60"/>
    <mergeCell ref="A61:A65"/>
    <mergeCell ref="K20:N20"/>
    <mergeCell ref="O20:Q20"/>
    <mergeCell ref="R20:T20"/>
    <mergeCell ref="W20:AB20"/>
    <mergeCell ref="B19:B20"/>
    <mergeCell ref="C19:C20"/>
  </mergeCells>
  <pageMargins left="0.511811024" right="0.511811024" top="0.78740157499999996" bottom="0.78740157499999996" header="0.31496062000000002" footer="0.31496062000000002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2"/>
  <sheetViews>
    <sheetView topLeftCell="D49" zoomScale="70" zoomScaleNormal="70" workbookViewId="0">
      <selection activeCell="O42" sqref="O42:O46"/>
    </sheetView>
  </sheetViews>
  <sheetFormatPr defaultColWidth="9.140625" defaultRowHeight="15" x14ac:dyDescent="0.2"/>
  <cols>
    <col min="1" max="1" width="31.5703125" style="3" bestFit="1" customWidth="1"/>
    <col min="2" max="2" width="34.5703125" style="3" bestFit="1" customWidth="1"/>
    <col min="3" max="3" width="31" style="3" customWidth="1"/>
    <col min="4" max="4" width="28.85546875" style="3" customWidth="1"/>
    <col min="5" max="5" width="38.28515625" style="3" customWidth="1"/>
    <col min="6" max="6" width="14.28515625" style="3" customWidth="1"/>
    <col min="7" max="10" width="9.140625" style="3"/>
    <col min="11" max="11" width="10.42578125" style="3" bestFit="1" customWidth="1"/>
    <col min="12" max="12" width="23.140625" style="3" bestFit="1" customWidth="1"/>
    <col min="13" max="13" width="29.5703125" style="3" bestFit="1" customWidth="1"/>
    <col min="14" max="14" width="29.42578125" style="3" bestFit="1" customWidth="1"/>
    <col min="15" max="15" width="20.7109375" style="3" bestFit="1" customWidth="1"/>
    <col min="16" max="16" width="30.5703125" style="3" bestFit="1" customWidth="1"/>
    <col min="17" max="28" width="9.140625" style="3"/>
    <col min="29" max="29" width="15.85546875" style="3" bestFit="1" customWidth="1"/>
    <col min="30" max="16384" width="9.140625" style="3"/>
  </cols>
  <sheetData>
    <row r="1" spans="1:12" ht="30.6" thickBot="1" x14ac:dyDescent="0.55000000000000004">
      <c r="A1" s="231" t="s">
        <v>158</v>
      </c>
      <c r="B1" s="232"/>
      <c r="C1" s="232"/>
      <c r="D1" s="232"/>
      <c r="E1" s="233"/>
      <c r="F1" s="8"/>
      <c r="G1" s="8"/>
    </row>
    <row r="2" spans="1:12" ht="15.6" x14ac:dyDescent="0.3">
      <c r="A2" s="177" t="s">
        <v>440</v>
      </c>
      <c r="B2" s="213"/>
      <c r="C2" s="213" t="s">
        <v>441</v>
      </c>
      <c r="D2" s="213" t="s">
        <v>444</v>
      </c>
      <c r="E2" s="179" t="s">
        <v>466</v>
      </c>
      <c r="F2" s="8"/>
      <c r="H2" s="18"/>
      <c r="I2" s="18"/>
      <c r="J2" s="18"/>
      <c r="K2" s="18"/>
      <c r="L2" s="18"/>
    </row>
    <row r="3" spans="1:12" ht="15.6" x14ac:dyDescent="0.3">
      <c r="A3" s="180" t="s">
        <v>442</v>
      </c>
      <c r="B3" s="58"/>
      <c r="C3" s="58" t="s">
        <v>527</v>
      </c>
      <c r="D3" s="58" t="s">
        <v>445</v>
      </c>
      <c r="E3" s="181" t="s">
        <v>505</v>
      </c>
      <c r="F3" s="54"/>
      <c r="H3" s="18"/>
      <c r="I3" s="18"/>
      <c r="J3" s="18"/>
      <c r="K3" s="18"/>
      <c r="L3" s="18"/>
    </row>
    <row r="4" spans="1:12" ht="15.6" x14ac:dyDescent="0.3">
      <c r="A4" s="180" t="s">
        <v>446</v>
      </c>
      <c r="B4" s="58"/>
      <c r="C4" s="176">
        <v>-16.607638999999999</v>
      </c>
      <c r="D4" s="58" t="s">
        <v>461</v>
      </c>
      <c r="E4" s="181" t="s">
        <v>504</v>
      </c>
      <c r="F4" s="54"/>
      <c r="H4" s="18"/>
      <c r="I4" s="18"/>
      <c r="J4" s="18"/>
      <c r="K4" s="18"/>
      <c r="L4" s="18"/>
    </row>
    <row r="5" spans="1:12" ht="15.6" x14ac:dyDescent="0.3">
      <c r="A5" s="180" t="s">
        <v>460</v>
      </c>
      <c r="B5" s="58"/>
      <c r="C5" s="56">
        <v>592</v>
      </c>
      <c r="D5" s="58"/>
      <c r="E5" s="181"/>
      <c r="F5" s="54"/>
      <c r="G5" s="54"/>
      <c r="H5" s="18"/>
      <c r="I5" s="18"/>
      <c r="J5" s="18"/>
      <c r="K5" s="18"/>
      <c r="L5" s="18"/>
    </row>
    <row r="6" spans="1:12" ht="15.6" x14ac:dyDescent="0.3">
      <c r="A6" s="180" t="s">
        <v>447</v>
      </c>
      <c r="B6" s="58"/>
      <c r="C6" s="57">
        <v>-43.769297000000002</v>
      </c>
      <c r="D6" s="58"/>
      <c r="E6" s="181"/>
      <c r="F6" s="54"/>
      <c r="G6" s="54"/>
      <c r="H6" s="18"/>
      <c r="I6" s="18"/>
      <c r="J6" s="18"/>
      <c r="K6" s="18"/>
      <c r="L6" s="18"/>
    </row>
    <row r="7" spans="1:12" ht="15.6" x14ac:dyDescent="0.3">
      <c r="A7" s="180" t="s">
        <v>448</v>
      </c>
      <c r="B7" s="58"/>
      <c r="C7" s="58" t="s">
        <v>482</v>
      </c>
      <c r="D7" s="58"/>
      <c r="E7" s="181"/>
      <c r="F7" s="54"/>
      <c r="G7" s="54"/>
      <c r="H7" s="18"/>
      <c r="I7" s="18"/>
      <c r="J7" s="18"/>
      <c r="K7" s="18"/>
      <c r="L7" s="18"/>
    </row>
    <row r="8" spans="1:12" ht="15.6" x14ac:dyDescent="0.3">
      <c r="A8" s="180" t="s">
        <v>449</v>
      </c>
      <c r="B8" s="58"/>
      <c r="C8" s="58" t="s">
        <v>483</v>
      </c>
      <c r="D8" s="58"/>
      <c r="E8" s="181"/>
      <c r="F8" s="54"/>
      <c r="G8" s="54"/>
      <c r="H8" s="18"/>
      <c r="I8" s="18"/>
      <c r="J8" s="18"/>
      <c r="K8" s="18"/>
      <c r="L8" s="18"/>
    </row>
    <row r="9" spans="1:12" ht="15.6" x14ac:dyDescent="0.3">
      <c r="A9" s="180" t="s">
        <v>450</v>
      </c>
      <c r="B9" s="58"/>
      <c r="C9" s="58">
        <v>5</v>
      </c>
      <c r="D9" s="58"/>
      <c r="E9" s="181"/>
      <c r="F9" s="54"/>
      <c r="G9" s="54"/>
      <c r="H9" s="18"/>
      <c r="I9" s="18"/>
      <c r="J9" s="18"/>
      <c r="K9" s="18"/>
      <c r="L9" s="18"/>
    </row>
    <row r="10" spans="1:12" ht="15.6" x14ac:dyDescent="0.3">
      <c r="A10" s="180" t="s">
        <v>451</v>
      </c>
      <c r="B10" s="58"/>
      <c r="C10" s="58" t="s">
        <v>473</v>
      </c>
      <c r="D10" s="58"/>
      <c r="E10" s="181"/>
      <c r="F10" s="54"/>
      <c r="G10" s="54"/>
      <c r="H10" s="18"/>
      <c r="I10" s="18"/>
      <c r="J10" s="18"/>
      <c r="K10" s="18"/>
      <c r="L10" s="18"/>
    </row>
    <row r="11" spans="1:12" ht="15.6" x14ac:dyDescent="0.3">
      <c r="A11" s="180" t="s">
        <v>452</v>
      </c>
      <c r="B11" s="58">
        <v>1</v>
      </c>
      <c r="C11" s="58" t="s">
        <v>453</v>
      </c>
      <c r="D11" s="58"/>
      <c r="E11" s="181"/>
      <c r="F11" s="54"/>
      <c r="G11" s="54"/>
      <c r="H11" s="18"/>
      <c r="I11" s="18"/>
      <c r="J11" s="18"/>
      <c r="K11" s="18"/>
      <c r="L11" s="18"/>
    </row>
    <row r="12" spans="1:12" ht="15.6" x14ac:dyDescent="0.3">
      <c r="A12" s="180" t="s">
        <v>454</v>
      </c>
      <c r="B12" s="58">
        <v>-99</v>
      </c>
      <c r="C12" s="58" t="s">
        <v>455</v>
      </c>
      <c r="D12" s="58"/>
      <c r="E12" s="181"/>
      <c r="F12" s="54"/>
      <c r="G12" s="54"/>
      <c r="H12" s="18"/>
      <c r="I12" s="18"/>
      <c r="J12" s="18"/>
      <c r="K12" s="18"/>
      <c r="L12" s="18"/>
    </row>
    <row r="13" spans="1:12" ht="15.6" x14ac:dyDescent="0.3">
      <c r="A13" s="180" t="s">
        <v>456</v>
      </c>
      <c r="B13" s="58">
        <v>0</v>
      </c>
      <c r="C13" s="58"/>
      <c r="D13" s="58"/>
      <c r="E13" s="181"/>
      <c r="F13" s="54"/>
      <c r="G13" s="54"/>
      <c r="H13" s="18"/>
      <c r="I13" s="18"/>
      <c r="J13" s="18"/>
      <c r="K13" s="18"/>
      <c r="L13" s="18"/>
    </row>
    <row r="14" spans="1:12" ht="16.149999999999999" thickBot="1" x14ac:dyDescent="0.35">
      <c r="A14" s="182" t="s">
        <v>457</v>
      </c>
      <c r="B14" s="212"/>
      <c r="C14" s="212" t="s">
        <v>465</v>
      </c>
      <c r="D14" s="212"/>
      <c r="E14" s="184"/>
      <c r="F14" s="54"/>
      <c r="G14" s="54"/>
      <c r="H14" s="18"/>
      <c r="I14" s="18"/>
      <c r="J14" s="18"/>
      <c r="K14" s="18"/>
      <c r="L14" s="18"/>
    </row>
    <row r="15" spans="1:12" ht="15.6" x14ac:dyDescent="0.3">
      <c r="A15" s="54"/>
      <c r="B15" s="54"/>
      <c r="C15" s="54"/>
      <c r="D15" s="54"/>
      <c r="E15" s="54"/>
      <c r="F15" s="54"/>
      <c r="G15" s="54"/>
      <c r="H15" s="18"/>
      <c r="I15" s="18"/>
      <c r="J15" s="18"/>
      <c r="K15" s="18"/>
      <c r="L15" s="18"/>
    </row>
    <row r="16" spans="1:12" ht="15.6" thickBot="1" x14ac:dyDescent="0.3"/>
    <row r="17" spans="1:29" ht="16.5" thickBot="1" x14ac:dyDescent="0.25">
      <c r="A17" s="234" t="s">
        <v>77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6"/>
    </row>
    <row r="18" spans="1:29" ht="15.6" x14ac:dyDescent="0.3">
      <c r="A18" s="92" t="s">
        <v>78</v>
      </c>
    </row>
    <row r="19" spans="1:29" ht="18.75" x14ac:dyDescent="0.25">
      <c r="A19" s="237" t="s">
        <v>0</v>
      </c>
      <c r="B19" s="278" t="s">
        <v>136</v>
      </c>
      <c r="C19" s="278" t="s">
        <v>137</v>
      </c>
      <c r="D19" s="228" t="s">
        <v>1</v>
      </c>
      <c r="E19" s="228"/>
      <c r="F19" s="337" t="s">
        <v>125</v>
      </c>
      <c r="G19" s="338"/>
      <c r="H19" s="50" t="s">
        <v>3</v>
      </c>
      <c r="I19" s="50" t="s">
        <v>4</v>
      </c>
      <c r="J19" s="50" t="s">
        <v>5</v>
      </c>
      <c r="K19" s="50" t="s">
        <v>127</v>
      </c>
      <c r="L19" s="50" t="s">
        <v>128</v>
      </c>
      <c r="M19" s="50" t="s">
        <v>129</v>
      </c>
      <c r="N19" s="50" t="s">
        <v>6</v>
      </c>
      <c r="O19" s="50" t="s">
        <v>16</v>
      </c>
      <c r="P19" s="50" t="s">
        <v>17</v>
      </c>
      <c r="Q19" s="50" t="s">
        <v>18</v>
      </c>
      <c r="R19" s="50" t="s">
        <v>19</v>
      </c>
      <c r="S19" s="50" t="s">
        <v>20</v>
      </c>
      <c r="T19" s="50" t="s">
        <v>21</v>
      </c>
      <c r="U19" s="50" t="s">
        <v>22</v>
      </c>
      <c r="V19" s="50" t="s">
        <v>23</v>
      </c>
      <c r="W19" s="50" t="s">
        <v>24</v>
      </c>
      <c r="X19" s="50" t="s">
        <v>25</v>
      </c>
      <c r="Y19" s="50" t="s">
        <v>26</v>
      </c>
      <c r="Z19" s="50" t="s">
        <v>27</v>
      </c>
      <c r="AA19" s="50" t="s">
        <v>28</v>
      </c>
      <c r="AB19" s="50" t="s">
        <v>29</v>
      </c>
      <c r="AC19" s="49" t="s">
        <v>410</v>
      </c>
    </row>
    <row r="20" spans="1:29" ht="18.75" x14ac:dyDescent="0.35">
      <c r="A20" s="237"/>
      <c r="B20" s="279"/>
      <c r="C20" s="279"/>
      <c r="D20" s="228"/>
      <c r="E20" s="228"/>
      <c r="F20" s="49" t="s">
        <v>130</v>
      </c>
      <c r="G20" s="50" t="s">
        <v>7</v>
      </c>
      <c r="H20" s="238" t="s">
        <v>8</v>
      </c>
      <c r="I20" s="238"/>
      <c r="J20" s="238"/>
      <c r="K20" s="238" t="s">
        <v>126</v>
      </c>
      <c r="L20" s="238"/>
      <c r="M20" s="238"/>
      <c r="N20" s="238"/>
      <c r="O20" s="238" t="s">
        <v>126</v>
      </c>
      <c r="P20" s="238"/>
      <c r="Q20" s="238"/>
      <c r="R20" s="265" t="s">
        <v>30</v>
      </c>
      <c r="S20" s="265"/>
      <c r="T20" s="265"/>
      <c r="U20" s="50" t="s">
        <v>31</v>
      </c>
      <c r="V20" s="50" t="s">
        <v>32</v>
      </c>
      <c r="W20" s="337" t="s">
        <v>8</v>
      </c>
      <c r="X20" s="339"/>
      <c r="Y20" s="339"/>
      <c r="Z20" s="339"/>
      <c r="AA20" s="339"/>
      <c r="AB20" s="338"/>
      <c r="AC20" s="52" t="s">
        <v>30</v>
      </c>
    </row>
    <row r="21" spans="1:29" x14ac:dyDescent="0.2">
      <c r="A21" s="52">
        <v>3715</v>
      </c>
      <c r="B21" s="229" t="s">
        <v>158</v>
      </c>
      <c r="C21" s="52" t="s">
        <v>138</v>
      </c>
      <c r="D21" s="280" t="s">
        <v>104</v>
      </c>
      <c r="E21" s="280"/>
      <c r="F21" s="15">
        <v>6.05</v>
      </c>
      <c r="G21" s="15">
        <v>5.05</v>
      </c>
      <c r="H21" s="16">
        <v>22.9</v>
      </c>
      <c r="I21" s="52">
        <v>98</v>
      </c>
      <c r="J21" s="52" t="s">
        <v>15</v>
      </c>
      <c r="K21" s="52">
        <v>3.87</v>
      </c>
      <c r="L21" s="15">
        <v>1.17</v>
      </c>
      <c r="M21" s="15">
        <v>0</v>
      </c>
      <c r="N21" s="52">
        <v>3.1</v>
      </c>
      <c r="O21" s="15">
        <v>5.29</v>
      </c>
      <c r="P21" s="15">
        <v>5.29</v>
      </c>
      <c r="Q21" s="15">
        <v>8.39</v>
      </c>
      <c r="R21" s="16">
        <v>63.1</v>
      </c>
      <c r="S21" s="16">
        <v>0</v>
      </c>
      <c r="T21" s="16" t="s">
        <v>15</v>
      </c>
      <c r="U21" s="15">
        <v>2.2000000000000002</v>
      </c>
      <c r="V21" s="16">
        <v>45.6</v>
      </c>
      <c r="W21" s="16" t="s">
        <v>15</v>
      </c>
      <c r="X21" s="16" t="s">
        <v>15</v>
      </c>
      <c r="Y21" s="16" t="s">
        <v>15</v>
      </c>
      <c r="Z21" s="16" t="s">
        <v>15</v>
      </c>
      <c r="AA21" s="16" t="s">
        <v>15</v>
      </c>
      <c r="AB21" s="16" t="s">
        <v>15</v>
      </c>
      <c r="AC21" s="29">
        <f>(U21/1.724)</f>
        <v>1.2761020881670535</v>
      </c>
    </row>
    <row r="22" spans="1:29" x14ac:dyDescent="0.2">
      <c r="A22" s="52">
        <v>3716</v>
      </c>
      <c r="B22" s="277"/>
      <c r="C22" s="14" t="s">
        <v>140</v>
      </c>
      <c r="D22" s="280" t="s">
        <v>105</v>
      </c>
      <c r="E22" s="280"/>
      <c r="F22" s="15">
        <v>6.49</v>
      </c>
      <c r="G22" s="15">
        <v>5.2</v>
      </c>
      <c r="H22" s="16">
        <v>2</v>
      </c>
      <c r="I22" s="52">
        <v>44</v>
      </c>
      <c r="J22" s="52" t="s">
        <v>15</v>
      </c>
      <c r="K22" s="52">
        <v>3.94</v>
      </c>
      <c r="L22" s="15">
        <v>1.22</v>
      </c>
      <c r="M22" s="15">
        <v>0</v>
      </c>
      <c r="N22" s="52">
        <v>2.4</v>
      </c>
      <c r="O22" s="15">
        <v>5.27</v>
      </c>
      <c r="P22" s="15">
        <v>5.27</v>
      </c>
      <c r="Q22" s="15">
        <v>7.67</v>
      </c>
      <c r="R22" s="16">
        <v>68.7</v>
      </c>
      <c r="S22" s="16">
        <v>0</v>
      </c>
      <c r="T22" s="16" t="s">
        <v>15</v>
      </c>
      <c r="U22" s="15">
        <v>1.42</v>
      </c>
      <c r="V22" s="16">
        <v>41</v>
      </c>
      <c r="W22" s="16" t="s">
        <v>15</v>
      </c>
      <c r="X22" s="16" t="s">
        <v>15</v>
      </c>
      <c r="Y22" s="16" t="s">
        <v>15</v>
      </c>
      <c r="Z22" s="16" t="s">
        <v>15</v>
      </c>
      <c r="AA22" s="16" t="s">
        <v>15</v>
      </c>
      <c r="AB22" s="16" t="s">
        <v>15</v>
      </c>
      <c r="AC22" s="29">
        <f t="shared" ref="AC22:AC25" si="0">(U22/1.724)</f>
        <v>0.82366589327146167</v>
      </c>
    </row>
    <row r="23" spans="1:29" x14ac:dyDescent="0.2">
      <c r="A23" s="52">
        <v>3717</v>
      </c>
      <c r="B23" s="277"/>
      <c r="C23" s="52" t="s">
        <v>139</v>
      </c>
      <c r="D23" s="280" t="s">
        <v>106</v>
      </c>
      <c r="E23" s="280"/>
      <c r="F23" s="15">
        <v>6.7</v>
      </c>
      <c r="G23" s="15">
        <v>5.23</v>
      </c>
      <c r="H23" s="16">
        <v>0</v>
      </c>
      <c r="I23" s="52">
        <v>24</v>
      </c>
      <c r="J23" s="52" t="s">
        <v>15</v>
      </c>
      <c r="K23" s="52">
        <v>3.44</v>
      </c>
      <c r="L23" s="15">
        <v>1.79</v>
      </c>
      <c r="M23" s="15">
        <v>0</v>
      </c>
      <c r="N23" s="52">
        <v>1.9</v>
      </c>
      <c r="O23" s="15">
        <v>5.29</v>
      </c>
      <c r="P23" s="15">
        <v>5.29</v>
      </c>
      <c r="Q23" s="15">
        <v>7.19</v>
      </c>
      <c r="R23" s="16">
        <v>73.599999999999994</v>
      </c>
      <c r="S23" s="16">
        <v>0</v>
      </c>
      <c r="T23" s="16" t="s">
        <v>15</v>
      </c>
      <c r="U23" s="15">
        <v>1.03</v>
      </c>
      <c r="V23" s="16">
        <v>36.200000000000003</v>
      </c>
      <c r="W23" s="16" t="s">
        <v>15</v>
      </c>
      <c r="X23" s="16" t="s">
        <v>15</v>
      </c>
      <c r="Y23" s="16" t="s">
        <v>15</v>
      </c>
      <c r="Z23" s="16" t="s">
        <v>15</v>
      </c>
      <c r="AA23" s="16" t="s">
        <v>15</v>
      </c>
      <c r="AB23" s="16" t="s">
        <v>15</v>
      </c>
      <c r="AC23" s="29">
        <f t="shared" si="0"/>
        <v>0.59744779582366592</v>
      </c>
    </row>
    <row r="24" spans="1:29" x14ac:dyDescent="0.2">
      <c r="A24" s="52">
        <v>3718</v>
      </c>
      <c r="B24" s="277"/>
      <c r="C24" s="19" t="s">
        <v>141</v>
      </c>
      <c r="D24" s="280" t="s">
        <v>107</v>
      </c>
      <c r="E24" s="280"/>
      <c r="F24" s="15">
        <v>6.58</v>
      </c>
      <c r="G24" s="15">
        <v>5.22</v>
      </c>
      <c r="H24" s="16">
        <v>0</v>
      </c>
      <c r="I24" s="52">
        <v>60</v>
      </c>
      <c r="J24" s="52" t="s">
        <v>15</v>
      </c>
      <c r="K24" s="52">
        <v>2.77</v>
      </c>
      <c r="L24" s="15">
        <v>2.17</v>
      </c>
      <c r="M24" s="15">
        <v>0</v>
      </c>
      <c r="N24" s="52">
        <v>1.7</v>
      </c>
      <c r="O24" s="15">
        <v>5.09</v>
      </c>
      <c r="P24" s="15">
        <v>5.09</v>
      </c>
      <c r="Q24" s="15">
        <v>6.79</v>
      </c>
      <c r="R24" s="16">
        <v>75</v>
      </c>
      <c r="S24" s="16">
        <v>0</v>
      </c>
      <c r="T24" s="16" t="s">
        <v>15</v>
      </c>
      <c r="U24" s="15">
        <v>0.9</v>
      </c>
      <c r="V24" s="16">
        <v>31.2</v>
      </c>
      <c r="W24" s="16" t="s">
        <v>15</v>
      </c>
      <c r="X24" s="16" t="s">
        <v>15</v>
      </c>
      <c r="Y24" s="16" t="s">
        <v>15</v>
      </c>
      <c r="Z24" s="16" t="s">
        <v>15</v>
      </c>
      <c r="AA24" s="16" t="s">
        <v>15</v>
      </c>
      <c r="AB24" s="16" t="s">
        <v>15</v>
      </c>
      <c r="AC24" s="29">
        <f t="shared" si="0"/>
        <v>0.52204176334106733</v>
      </c>
    </row>
    <row r="25" spans="1:29" x14ac:dyDescent="0.2">
      <c r="A25" s="52">
        <v>3719</v>
      </c>
      <c r="B25" s="230"/>
      <c r="C25" s="52" t="s">
        <v>142</v>
      </c>
      <c r="D25" s="280" t="s">
        <v>108</v>
      </c>
      <c r="E25" s="280"/>
      <c r="F25" s="15">
        <v>6.32</v>
      </c>
      <c r="G25" s="15">
        <v>4.96</v>
      </c>
      <c r="H25" s="16">
        <v>0.2</v>
      </c>
      <c r="I25" s="52">
        <v>55</v>
      </c>
      <c r="J25" s="52" t="s">
        <v>15</v>
      </c>
      <c r="K25" s="52">
        <v>2.27</v>
      </c>
      <c r="L25" s="15">
        <v>2.42</v>
      </c>
      <c r="M25" s="15">
        <v>0</v>
      </c>
      <c r="N25" s="52">
        <v>1.9</v>
      </c>
      <c r="O25" s="15">
        <v>4.83</v>
      </c>
      <c r="P25" s="15">
        <v>4.83</v>
      </c>
      <c r="Q25" s="15">
        <v>6.73</v>
      </c>
      <c r="R25" s="16">
        <v>71.8</v>
      </c>
      <c r="S25" s="16">
        <v>0</v>
      </c>
      <c r="T25" s="16" t="s">
        <v>15</v>
      </c>
      <c r="U25" s="15">
        <v>0.65</v>
      </c>
      <c r="V25" s="16">
        <v>27.4</v>
      </c>
      <c r="W25" s="16" t="s">
        <v>15</v>
      </c>
      <c r="X25" s="16" t="s">
        <v>15</v>
      </c>
      <c r="Y25" s="16" t="s">
        <v>15</v>
      </c>
      <c r="Z25" s="16" t="s">
        <v>15</v>
      </c>
      <c r="AA25" s="16" t="s">
        <v>15</v>
      </c>
      <c r="AB25" s="16" t="s">
        <v>15</v>
      </c>
      <c r="AC25" s="29">
        <f t="shared" si="0"/>
        <v>0.37703016241299303</v>
      </c>
    </row>
    <row r="26" spans="1:29" ht="18.75" thickBot="1" x14ac:dyDescent="0.3">
      <c r="U26" s="221" t="s">
        <v>534</v>
      </c>
      <c r="AC26" s="225" t="s">
        <v>536</v>
      </c>
    </row>
    <row r="27" spans="1:29" ht="19.5" thickBot="1" x14ac:dyDescent="0.35">
      <c r="A27" s="234" t="s">
        <v>168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6"/>
      <c r="U27" s="222">
        <f>(U21*5+U22*15+U23*20)/(5+15+20)</f>
        <v>1.3225</v>
      </c>
      <c r="AC27" s="226">
        <f>AVERAGE(AC23:AC25)</f>
        <v>0.49883990719257548</v>
      </c>
    </row>
    <row r="28" spans="1:29" ht="18" x14ac:dyDescent="0.35">
      <c r="A28" s="92" t="s">
        <v>188</v>
      </c>
      <c r="B28" s="18"/>
      <c r="C28" s="18"/>
      <c r="D28" s="18"/>
      <c r="U28" s="223" t="s">
        <v>535</v>
      </c>
    </row>
    <row r="29" spans="1:29" ht="31.5" x14ac:dyDescent="0.3">
      <c r="A29" s="237" t="s">
        <v>0</v>
      </c>
      <c r="B29" s="278" t="s">
        <v>136</v>
      </c>
      <c r="C29" s="278" t="s">
        <v>137</v>
      </c>
      <c r="D29" s="278" t="s">
        <v>179</v>
      </c>
      <c r="E29" s="228" t="s">
        <v>1</v>
      </c>
      <c r="F29" s="228"/>
      <c r="G29" s="46" t="s">
        <v>176</v>
      </c>
      <c r="H29" s="46" t="s">
        <v>175</v>
      </c>
      <c r="I29" s="49" t="s">
        <v>174</v>
      </c>
      <c r="J29" s="49" t="s">
        <v>173</v>
      </c>
      <c r="K29" s="266" t="s">
        <v>172</v>
      </c>
      <c r="L29" s="267"/>
      <c r="U29" s="224">
        <f>U27*40</f>
        <v>52.9</v>
      </c>
    </row>
    <row r="30" spans="1:29" ht="15.75" x14ac:dyDescent="0.2">
      <c r="A30" s="237"/>
      <c r="B30" s="279"/>
      <c r="C30" s="279"/>
      <c r="D30" s="279"/>
      <c r="E30" s="228"/>
      <c r="F30" s="228"/>
      <c r="G30" s="228" t="s">
        <v>171</v>
      </c>
      <c r="H30" s="228"/>
      <c r="I30" s="228"/>
      <c r="J30" s="228"/>
      <c r="K30" s="268"/>
      <c r="L30" s="269"/>
    </row>
    <row r="31" spans="1:29" ht="15" customHeight="1" x14ac:dyDescent="0.25">
      <c r="A31" s="52">
        <v>2337</v>
      </c>
      <c r="B31" s="44" t="s">
        <v>158</v>
      </c>
      <c r="C31" s="52" t="s">
        <v>138</v>
      </c>
      <c r="D31" s="52">
        <v>76</v>
      </c>
      <c r="E31" s="280">
        <v>3715</v>
      </c>
      <c r="F31" s="280"/>
      <c r="G31" s="52">
        <v>11</v>
      </c>
      <c r="H31" s="52">
        <v>35</v>
      </c>
      <c r="I31" s="52">
        <v>20</v>
      </c>
      <c r="J31" s="52">
        <v>34</v>
      </c>
      <c r="K31" s="272" t="s">
        <v>169</v>
      </c>
      <c r="L31" s="273"/>
    </row>
    <row r="32" spans="1:29" ht="15" customHeight="1" x14ac:dyDescent="0.25">
      <c r="A32" s="52">
        <v>2338</v>
      </c>
      <c r="B32" s="47"/>
      <c r="C32" s="14" t="s">
        <v>140</v>
      </c>
      <c r="D32" s="52">
        <v>77</v>
      </c>
      <c r="E32" s="280">
        <v>3716</v>
      </c>
      <c r="F32" s="280"/>
      <c r="G32" s="52">
        <v>8</v>
      </c>
      <c r="H32" s="52">
        <v>29</v>
      </c>
      <c r="I32" s="52">
        <v>16</v>
      </c>
      <c r="J32" s="52">
        <v>47</v>
      </c>
      <c r="K32" s="272" t="s">
        <v>173</v>
      </c>
      <c r="L32" s="273"/>
    </row>
    <row r="33" spans="1:16" ht="15" customHeight="1" x14ac:dyDescent="0.25">
      <c r="A33" s="52">
        <v>2339</v>
      </c>
      <c r="B33" s="47"/>
      <c r="C33" s="52" t="s">
        <v>139</v>
      </c>
      <c r="D33" s="52">
        <v>78</v>
      </c>
      <c r="E33" s="280">
        <v>3717</v>
      </c>
      <c r="F33" s="280"/>
      <c r="G33" s="52">
        <v>9</v>
      </c>
      <c r="H33" s="52">
        <v>22</v>
      </c>
      <c r="I33" s="52">
        <v>10</v>
      </c>
      <c r="J33" s="52">
        <v>59</v>
      </c>
      <c r="K33" s="272" t="s">
        <v>173</v>
      </c>
      <c r="L33" s="273"/>
    </row>
    <row r="34" spans="1:16" ht="15" customHeight="1" x14ac:dyDescent="0.25">
      <c r="A34" s="52">
        <v>2340</v>
      </c>
      <c r="B34" s="47"/>
      <c r="C34" s="52" t="s">
        <v>141</v>
      </c>
      <c r="D34" s="52">
        <v>79</v>
      </c>
      <c r="E34" s="280">
        <v>3718</v>
      </c>
      <c r="F34" s="280"/>
      <c r="G34" s="52">
        <v>7</v>
      </c>
      <c r="H34" s="52">
        <v>21</v>
      </c>
      <c r="I34" s="52">
        <v>10</v>
      </c>
      <c r="J34" s="52">
        <v>62</v>
      </c>
      <c r="K34" s="272" t="s">
        <v>178</v>
      </c>
      <c r="L34" s="273"/>
    </row>
    <row r="35" spans="1:16" ht="15" customHeight="1" x14ac:dyDescent="0.25">
      <c r="A35" s="52">
        <v>2341</v>
      </c>
      <c r="B35" s="45"/>
      <c r="C35" s="52" t="s">
        <v>142</v>
      </c>
      <c r="D35" s="52">
        <v>80</v>
      </c>
      <c r="E35" s="280">
        <v>3719</v>
      </c>
      <c r="F35" s="280"/>
      <c r="G35" s="52">
        <v>7</v>
      </c>
      <c r="H35" s="52">
        <v>18</v>
      </c>
      <c r="I35" s="52">
        <v>12</v>
      </c>
      <c r="J35" s="52">
        <v>63</v>
      </c>
      <c r="K35" s="272" t="s">
        <v>178</v>
      </c>
      <c r="L35" s="273"/>
    </row>
    <row r="36" spans="1:16" ht="15.6" thickBot="1" x14ac:dyDescent="0.3"/>
    <row r="37" spans="1:16" ht="16.5" thickBot="1" x14ac:dyDescent="0.25">
      <c r="A37" s="234" t="s">
        <v>196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6"/>
    </row>
    <row r="38" spans="1:16" ht="15.6" x14ac:dyDescent="0.25">
      <c r="A38" s="156" t="s">
        <v>188</v>
      </c>
    </row>
    <row r="39" spans="1:16" ht="15.75" x14ac:dyDescent="0.2">
      <c r="A39" s="229" t="s">
        <v>136</v>
      </c>
      <c r="B39" s="229" t="s">
        <v>137</v>
      </c>
      <c r="C39" s="229" t="s">
        <v>179</v>
      </c>
      <c r="D39" s="228" t="s">
        <v>213</v>
      </c>
      <c r="E39" s="228"/>
      <c r="F39" s="228"/>
      <c r="G39" s="228"/>
      <c r="H39" s="228"/>
      <c r="I39" s="228"/>
      <c r="J39" s="228"/>
      <c r="K39" s="229" t="s">
        <v>179</v>
      </c>
      <c r="L39" s="237" t="s">
        <v>212</v>
      </c>
      <c r="M39" s="237" t="s">
        <v>211</v>
      </c>
      <c r="N39" s="237" t="s">
        <v>210</v>
      </c>
      <c r="O39" s="229" t="s">
        <v>509</v>
      </c>
      <c r="P39" s="228" t="s">
        <v>530</v>
      </c>
    </row>
    <row r="40" spans="1:16" x14ac:dyDescent="0.2">
      <c r="A40" s="277"/>
      <c r="B40" s="277"/>
      <c r="C40" s="277"/>
      <c r="D40" s="52">
        <v>-2</v>
      </c>
      <c r="E40" s="52">
        <v>-6</v>
      </c>
      <c r="F40" s="52">
        <v>-10</v>
      </c>
      <c r="G40" s="52">
        <v>-30</v>
      </c>
      <c r="H40" s="52">
        <v>-60</v>
      </c>
      <c r="I40" s="52">
        <v>-100</v>
      </c>
      <c r="J40" s="52">
        <v>-1500</v>
      </c>
      <c r="K40" s="277"/>
      <c r="L40" s="237"/>
      <c r="M40" s="237"/>
      <c r="N40" s="237"/>
      <c r="O40" s="230"/>
      <c r="P40" s="228"/>
    </row>
    <row r="41" spans="1:16" ht="18" x14ac:dyDescent="0.2">
      <c r="A41" s="230"/>
      <c r="B41" s="230"/>
      <c r="C41" s="230"/>
      <c r="D41" s="256" t="s">
        <v>209</v>
      </c>
      <c r="E41" s="257"/>
      <c r="F41" s="257"/>
      <c r="G41" s="257"/>
      <c r="H41" s="257"/>
      <c r="I41" s="257"/>
      <c r="J41" s="258"/>
      <c r="K41" s="230"/>
      <c r="L41" s="228" t="s">
        <v>208</v>
      </c>
      <c r="M41" s="228"/>
      <c r="N41" s="49" t="s">
        <v>207</v>
      </c>
      <c r="O41" s="52" t="s">
        <v>510</v>
      </c>
      <c r="P41" s="218" t="s">
        <v>510</v>
      </c>
    </row>
    <row r="42" spans="1:16" x14ac:dyDescent="0.2">
      <c r="A42" s="229" t="s">
        <v>158</v>
      </c>
      <c r="B42" s="52" t="s">
        <v>138</v>
      </c>
      <c r="C42" s="52" t="s">
        <v>376</v>
      </c>
      <c r="D42" s="23">
        <v>0.25700000000000001</v>
      </c>
      <c r="E42" s="23">
        <v>0.19600000000000001</v>
      </c>
      <c r="F42" s="23">
        <v>0.185</v>
      </c>
      <c r="G42" s="23">
        <v>0.159</v>
      </c>
      <c r="H42" s="23">
        <v>0.152</v>
      </c>
      <c r="I42" s="23">
        <v>0.13800000000000001</v>
      </c>
      <c r="J42" s="23">
        <v>9.0999999999999998E-2</v>
      </c>
      <c r="K42" s="52" t="s">
        <v>377</v>
      </c>
      <c r="L42" s="15">
        <v>1.53</v>
      </c>
      <c r="M42" s="15">
        <v>2.69</v>
      </c>
      <c r="N42" s="15">
        <v>2.31</v>
      </c>
      <c r="O42" s="23">
        <f>(1 -(L42/M42))</f>
        <v>0.43122676579925645</v>
      </c>
      <c r="P42" s="23">
        <f>(O42*0.95)</f>
        <v>0.40966542750929363</v>
      </c>
    </row>
    <row r="43" spans="1:16" x14ac:dyDescent="0.2">
      <c r="A43" s="277"/>
      <c r="B43" s="14" t="s">
        <v>140</v>
      </c>
      <c r="C43" s="52" t="s">
        <v>378</v>
      </c>
      <c r="D43" s="23">
        <v>0.216</v>
      </c>
      <c r="E43" s="23">
        <v>0.16900000000000001</v>
      </c>
      <c r="F43" s="23">
        <v>0.16400000000000001</v>
      </c>
      <c r="G43" s="23">
        <v>0.15</v>
      </c>
      <c r="H43" s="23">
        <v>0.14299999999999999</v>
      </c>
      <c r="I43" s="23">
        <v>0.13200000000000001</v>
      </c>
      <c r="J43" s="23">
        <v>0.10100000000000001</v>
      </c>
      <c r="K43" s="52" t="s">
        <v>379</v>
      </c>
      <c r="L43" s="15">
        <v>1.64</v>
      </c>
      <c r="M43" s="15">
        <v>2.65</v>
      </c>
      <c r="N43" s="15">
        <v>2.88</v>
      </c>
      <c r="O43" s="23">
        <f t="shared" ref="O43:O46" si="1">(1 -(L43/M43))</f>
        <v>0.38113207547169814</v>
      </c>
      <c r="P43" s="23">
        <f t="shared" ref="P43:P46" si="2">(O43*0.95)</f>
        <v>0.36207547169811322</v>
      </c>
    </row>
    <row r="44" spans="1:16" x14ac:dyDescent="0.2">
      <c r="A44" s="277"/>
      <c r="B44" s="52" t="s">
        <v>139</v>
      </c>
      <c r="C44" s="52" t="s">
        <v>380</v>
      </c>
      <c r="D44" s="23">
        <v>0.22800000000000001</v>
      </c>
      <c r="E44" s="23">
        <v>0.19</v>
      </c>
      <c r="F44" s="23">
        <v>0.185</v>
      </c>
      <c r="G44" s="23">
        <v>0.17199999999999999</v>
      </c>
      <c r="H44" s="23">
        <v>0.16600000000000001</v>
      </c>
      <c r="I44" s="23">
        <v>0.151</v>
      </c>
      <c r="J44" s="23">
        <v>0.125</v>
      </c>
      <c r="K44" s="52" t="s">
        <v>381</v>
      </c>
      <c r="L44" s="15">
        <v>1.43</v>
      </c>
      <c r="M44" s="15">
        <v>2.6</v>
      </c>
      <c r="N44" s="15">
        <v>2.2799999999999998</v>
      </c>
      <c r="O44" s="23">
        <f t="shared" si="1"/>
        <v>0.45000000000000007</v>
      </c>
      <c r="P44" s="23">
        <f t="shared" si="2"/>
        <v>0.42750000000000005</v>
      </c>
    </row>
    <row r="45" spans="1:16" x14ac:dyDescent="0.2">
      <c r="A45" s="277"/>
      <c r="B45" s="52" t="s">
        <v>141</v>
      </c>
      <c r="C45" s="52" t="s">
        <v>382</v>
      </c>
      <c r="D45" s="23">
        <v>0.221</v>
      </c>
      <c r="E45" s="23">
        <v>0.19700000000000001</v>
      </c>
      <c r="F45" s="23">
        <v>0.191</v>
      </c>
      <c r="G45" s="23">
        <v>0.17699999999999999</v>
      </c>
      <c r="H45" s="23">
        <v>0.17100000000000001</v>
      </c>
      <c r="I45" s="23">
        <v>0.153</v>
      </c>
      <c r="J45" s="23">
        <v>0.13300000000000001</v>
      </c>
      <c r="K45" s="52" t="s">
        <v>383</v>
      </c>
      <c r="L45" s="15">
        <v>1.27</v>
      </c>
      <c r="M45" s="15">
        <v>2.59</v>
      </c>
      <c r="N45" s="15">
        <v>90.25</v>
      </c>
      <c r="O45" s="23">
        <f t="shared" si="1"/>
        <v>0.50965250965250963</v>
      </c>
      <c r="P45" s="23">
        <f t="shared" si="2"/>
        <v>0.4841698841698841</v>
      </c>
    </row>
    <row r="46" spans="1:16" x14ac:dyDescent="0.2">
      <c r="A46" s="230"/>
      <c r="B46" s="52" t="s">
        <v>142</v>
      </c>
      <c r="C46" s="52" t="s">
        <v>384</v>
      </c>
      <c r="D46" s="23">
        <v>0.253</v>
      </c>
      <c r="E46" s="23">
        <v>0.20300000000000001</v>
      </c>
      <c r="F46" s="23">
        <v>0.19700000000000001</v>
      </c>
      <c r="G46" s="23">
        <v>0.182</v>
      </c>
      <c r="H46" s="23">
        <v>0.17499999999999999</v>
      </c>
      <c r="I46" s="23">
        <v>0.158</v>
      </c>
      <c r="J46" s="23">
        <v>0.12</v>
      </c>
      <c r="K46" s="52" t="s">
        <v>385</v>
      </c>
      <c r="L46" s="15">
        <v>1.44</v>
      </c>
      <c r="M46" s="15">
        <v>2.57</v>
      </c>
      <c r="N46" s="15">
        <v>6.35</v>
      </c>
      <c r="O46" s="23">
        <f t="shared" si="1"/>
        <v>0.43968871595330739</v>
      </c>
      <c r="P46" s="23">
        <f t="shared" si="2"/>
        <v>0.41770428015564198</v>
      </c>
    </row>
    <row r="48" spans="1:16" ht="15.75" x14ac:dyDescent="0.2">
      <c r="A48" s="229" t="s">
        <v>136</v>
      </c>
      <c r="B48" s="229" t="s">
        <v>137</v>
      </c>
      <c r="C48" s="229" t="s">
        <v>179</v>
      </c>
      <c r="D48" s="228" t="s">
        <v>213</v>
      </c>
      <c r="E48" s="228"/>
      <c r="F48" s="228"/>
      <c r="G48" s="228"/>
      <c r="H48" s="228"/>
      <c r="I48" s="228"/>
      <c r="J48" s="228"/>
    </row>
    <row r="49" spans="1:10" x14ac:dyDescent="0.2">
      <c r="A49" s="277"/>
      <c r="B49" s="277"/>
      <c r="C49" s="277"/>
      <c r="D49" s="52">
        <v>-2</v>
      </c>
      <c r="E49" s="52">
        <v>-6</v>
      </c>
      <c r="F49" s="52">
        <v>-10</v>
      </c>
      <c r="G49" s="52">
        <v>-30</v>
      </c>
      <c r="H49" s="52">
        <v>-60</v>
      </c>
      <c r="I49" s="52">
        <v>-100</v>
      </c>
      <c r="J49" s="52">
        <v>-1500</v>
      </c>
    </row>
    <row r="50" spans="1:10" ht="18.75" x14ac:dyDescent="0.2">
      <c r="A50" s="230"/>
      <c r="B50" s="230"/>
      <c r="C50" s="230"/>
      <c r="D50" s="256" t="s">
        <v>458</v>
      </c>
      <c r="E50" s="257"/>
      <c r="F50" s="257"/>
      <c r="G50" s="257"/>
      <c r="H50" s="257"/>
      <c r="I50" s="257"/>
      <c r="J50" s="258"/>
    </row>
    <row r="51" spans="1:10" x14ac:dyDescent="0.2">
      <c r="A51" s="229" t="s">
        <v>158</v>
      </c>
      <c r="B51" s="52" t="s">
        <v>138</v>
      </c>
      <c r="C51" s="52" t="s">
        <v>376</v>
      </c>
      <c r="D51" s="23">
        <f>D42*$L42</f>
        <v>0.39321</v>
      </c>
      <c r="E51" s="23">
        <f t="shared" ref="E51:J51" si="3">E42*$L42</f>
        <v>0.29988000000000004</v>
      </c>
      <c r="F51" s="23">
        <f t="shared" si="3"/>
        <v>0.28305000000000002</v>
      </c>
      <c r="G51" s="23">
        <f t="shared" si="3"/>
        <v>0.24327000000000001</v>
      </c>
      <c r="H51" s="23">
        <f t="shared" si="3"/>
        <v>0.23255999999999999</v>
      </c>
      <c r="I51" s="23">
        <f t="shared" si="3"/>
        <v>0.21114000000000002</v>
      </c>
      <c r="J51" s="23">
        <f t="shared" si="3"/>
        <v>0.13922999999999999</v>
      </c>
    </row>
    <row r="52" spans="1:10" x14ac:dyDescent="0.2">
      <c r="A52" s="277"/>
      <c r="B52" s="14" t="s">
        <v>140</v>
      </c>
      <c r="C52" s="52" t="s">
        <v>378</v>
      </c>
      <c r="D52" s="23">
        <f t="shared" ref="D52:J55" si="4">D43*$L43</f>
        <v>0.35424</v>
      </c>
      <c r="E52" s="23">
        <f t="shared" si="4"/>
        <v>0.27716000000000002</v>
      </c>
      <c r="F52" s="23">
        <f t="shared" si="4"/>
        <v>0.26895999999999998</v>
      </c>
      <c r="G52" s="23">
        <f t="shared" si="4"/>
        <v>0.24599999999999997</v>
      </c>
      <c r="H52" s="23">
        <f t="shared" si="4"/>
        <v>0.23451999999999998</v>
      </c>
      <c r="I52" s="23">
        <f t="shared" si="4"/>
        <v>0.21648000000000001</v>
      </c>
      <c r="J52" s="23">
        <f t="shared" si="4"/>
        <v>0.16564000000000001</v>
      </c>
    </row>
    <row r="53" spans="1:10" x14ac:dyDescent="0.2">
      <c r="A53" s="277"/>
      <c r="B53" s="52" t="s">
        <v>139</v>
      </c>
      <c r="C53" s="52" t="s">
        <v>380</v>
      </c>
      <c r="D53" s="23">
        <f t="shared" si="4"/>
        <v>0.32604</v>
      </c>
      <c r="E53" s="23">
        <f t="shared" si="4"/>
        <v>0.2717</v>
      </c>
      <c r="F53" s="23">
        <f t="shared" si="4"/>
        <v>0.26455000000000001</v>
      </c>
      <c r="G53" s="23">
        <f t="shared" si="4"/>
        <v>0.24595999999999996</v>
      </c>
      <c r="H53" s="23">
        <f t="shared" si="4"/>
        <v>0.23738000000000001</v>
      </c>
      <c r="I53" s="23">
        <f t="shared" si="4"/>
        <v>0.21592999999999998</v>
      </c>
      <c r="J53" s="23">
        <f t="shared" si="4"/>
        <v>0.17874999999999999</v>
      </c>
    </row>
    <row r="54" spans="1:10" x14ac:dyDescent="0.2">
      <c r="A54" s="277"/>
      <c r="B54" s="52" t="s">
        <v>141</v>
      </c>
      <c r="C54" s="52" t="s">
        <v>382</v>
      </c>
      <c r="D54" s="23">
        <f t="shared" si="4"/>
        <v>0.28067000000000003</v>
      </c>
      <c r="E54" s="23">
        <f t="shared" si="4"/>
        <v>0.25019000000000002</v>
      </c>
      <c r="F54" s="23">
        <f t="shared" si="4"/>
        <v>0.24257000000000001</v>
      </c>
      <c r="G54" s="23">
        <f t="shared" si="4"/>
        <v>0.22478999999999999</v>
      </c>
      <c r="H54" s="23">
        <f t="shared" si="4"/>
        <v>0.21717000000000003</v>
      </c>
      <c r="I54" s="23">
        <f t="shared" si="4"/>
        <v>0.19431000000000001</v>
      </c>
      <c r="J54" s="23">
        <f t="shared" si="4"/>
        <v>0.16891</v>
      </c>
    </row>
    <row r="55" spans="1:10" x14ac:dyDescent="0.2">
      <c r="A55" s="230"/>
      <c r="B55" s="52" t="s">
        <v>142</v>
      </c>
      <c r="C55" s="52" t="s">
        <v>384</v>
      </c>
      <c r="D55" s="23">
        <f t="shared" si="4"/>
        <v>0.36431999999999998</v>
      </c>
      <c r="E55" s="23">
        <f t="shared" si="4"/>
        <v>0.29232000000000002</v>
      </c>
      <c r="F55" s="23">
        <f t="shared" si="4"/>
        <v>0.28367999999999999</v>
      </c>
      <c r="G55" s="23">
        <f t="shared" si="4"/>
        <v>0.26207999999999998</v>
      </c>
      <c r="H55" s="23">
        <f t="shared" si="4"/>
        <v>0.252</v>
      </c>
      <c r="I55" s="23">
        <f t="shared" si="4"/>
        <v>0.22752</v>
      </c>
      <c r="J55" s="23">
        <f t="shared" si="4"/>
        <v>0.17279999999999998</v>
      </c>
    </row>
    <row r="56" spans="1:10" ht="15.6" thickBot="1" x14ac:dyDescent="0.3"/>
    <row r="57" spans="1:10" ht="16.5" thickBot="1" x14ac:dyDescent="0.25">
      <c r="A57" s="234" t="s">
        <v>192</v>
      </c>
      <c r="B57" s="235"/>
      <c r="C57" s="235"/>
      <c r="D57" s="235"/>
      <c r="E57" s="235"/>
      <c r="F57" s="235"/>
      <c r="G57" s="235"/>
      <c r="H57" s="235"/>
      <c r="I57" s="236"/>
    </row>
    <row r="58" spans="1:10" ht="15.6" x14ac:dyDescent="0.25">
      <c r="A58" s="86" t="s">
        <v>406</v>
      </c>
    </row>
    <row r="59" spans="1:10" ht="15.75" x14ac:dyDescent="0.2">
      <c r="A59" s="229" t="s">
        <v>191</v>
      </c>
      <c r="B59" s="266" t="s">
        <v>190</v>
      </c>
      <c r="C59" s="267"/>
      <c r="D59" s="49" t="s">
        <v>189</v>
      </c>
      <c r="E59" s="228" t="s">
        <v>136</v>
      </c>
    </row>
    <row r="60" spans="1:10" ht="15.75" x14ac:dyDescent="0.2">
      <c r="A60" s="230"/>
      <c r="B60" s="268"/>
      <c r="C60" s="269"/>
      <c r="D60" s="49" t="s">
        <v>171</v>
      </c>
      <c r="E60" s="228"/>
    </row>
    <row r="61" spans="1:10" ht="15" customHeight="1" x14ac:dyDescent="0.2">
      <c r="A61" s="52">
        <v>3715</v>
      </c>
      <c r="B61" s="272">
        <v>76</v>
      </c>
      <c r="C61" s="273"/>
      <c r="D61" s="27">
        <v>0.36799999999999999</v>
      </c>
      <c r="E61" s="277" t="s">
        <v>158</v>
      </c>
    </row>
    <row r="62" spans="1:10" ht="15" customHeight="1" x14ac:dyDescent="0.2">
      <c r="A62" s="52">
        <v>3716</v>
      </c>
      <c r="B62" s="272">
        <v>77</v>
      </c>
      <c r="C62" s="273"/>
      <c r="D62" s="27">
        <v>0.14000000000000001</v>
      </c>
      <c r="E62" s="277"/>
    </row>
    <row r="63" spans="1:10" ht="15" customHeight="1" x14ac:dyDescent="0.2">
      <c r="A63" s="52">
        <v>3717</v>
      </c>
      <c r="B63" s="272">
        <v>78</v>
      </c>
      <c r="C63" s="273"/>
      <c r="D63" s="27">
        <v>0.35</v>
      </c>
      <c r="E63" s="277"/>
    </row>
    <row r="64" spans="1:10" ht="15" customHeight="1" x14ac:dyDescent="0.2">
      <c r="A64" s="52">
        <v>3718</v>
      </c>
      <c r="B64" s="272">
        <v>79</v>
      </c>
      <c r="C64" s="273"/>
      <c r="D64" s="27">
        <v>0.33300000000000002</v>
      </c>
      <c r="E64" s="277"/>
    </row>
    <row r="65" spans="1:10" ht="15" customHeight="1" x14ac:dyDescent="0.2">
      <c r="A65" s="52">
        <v>3719</v>
      </c>
      <c r="B65" s="272">
        <v>80</v>
      </c>
      <c r="C65" s="273"/>
      <c r="D65" s="27">
        <v>0.14000000000000001</v>
      </c>
      <c r="E65" s="230"/>
    </row>
    <row r="66" spans="1:10" ht="16.149999999999999" thickBot="1" x14ac:dyDescent="0.3">
      <c r="E66" s="95"/>
    </row>
    <row r="67" spans="1:10" ht="28.5" customHeight="1" thickBot="1" x14ac:dyDescent="0.3">
      <c r="A67" s="234" t="s">
        <v>411</v>
      </c>
      <c r="B67" s="236"/>
      <c r="C67" s="95"/>
      <c r="D67" s="95"/>
      <c r="E67" s="95"/>
      <c r="F67" s="95"/>
      <c r="G67" s="95"/>
      <c r="H67" s="95"/>
      <c r="I67" s="95"/>
      <c r="J67" s="95"/>
    </row>
    <row r="68" spans="1:10" x14ac:dyDescent="0.2">
      <c r="A68" s="281" t="s">
        <v>137</v>
      </c>
      <c r="B68" s="262" t="s">
        <v>413</v>
      </c>
      <c r="C68" s="96"/>
      <c r="D68" s="96"/>
      <c r="E68" s="96"/>
      <c r="F68" s="96"/>
      <c r="G68" s="96"/>
      <c r="H68" s="96"/>
      <c r="I68" s="96"/>
      <c r="J68" s="96"/>
    </row>
    <row r="69" spans="1:10" x14ac:dyDescent="0.2">
      <c r="A69" s="282"/>
      <c r="B69" s="263"/>
      <c r="C69" s="96"/>
      <c r="D69" s="96"/>
      <c r="E69" s="96"/>
      <c r="F69" s="96"/>
      <c r="G69" s="96"/>
      <c r="H69" s="96"/>
      <c r="I69" s="96"/>
      <c r="J69" s="96"/>
    </row>
    <row r="70" spans="1:10" x14ac:dyDescent="0.2">
      <c r="A70" s="283"/>
      <c r="B70" s="263"/>
      <c r="C70" s="96"/>
      <c r="D70" s="96"/>
      <c r="E70" s="96"/>
      <c r="F70" s="96"/>
      <c r="G70" s="96"/>
      <c r="H70" s="96"/>
      <c r="I70" s="96"/>
      <c r="J70" s="96"/>
    </row>
    <row r="71" spans="1:10" x14ac:dyDescent="0.25">
      <c r="A71" s="153" t="s">
        <v>138</v>
      </c>
      <c r="B71" s="138" t="s">
        <v>436</v>
      </c>
    </row>
    <row r="72" spans="1:10" ht="15.6" thickBot="1" x14ac:dyDescent="0.3">
      <c r="A72" s="148" t="s">
        <v>142</v>
      </c>
      <c r="B72" s="149" t="s">
        <v>426</v>
      </c>
    </row>
  </sheetData>
  <mergeCells count="69">
    <mergeCell ref="L39:L40"/>
    <mergeCell ref="M39:M40"/>
    <mergeCell ref="N39:N40"/>
    <mergeCell ref="D41:J41"/>
    <mergeCell ref="L41:M41"/>
    <mergeCell ref="K39:K41"/>
    <mergeCell ref="D39:J39"/>
    <mergeCell ref="K35:L35"/>
    <mergeCell ref="A27:L27"/>
    <mergeCell ref="C19:C20"/>
    <mergeCell ref="A29:A30"/>
    <mergeCell ref="E29:F30"/>
    <mergeCell ref="K29:L30"/>
    <mergeCell ref="G30:J30"/>
    <mergeCell ref="D29:D30"/>
    <mergeCell ref="C29:C30"/>
    <mergeCell ref="B29:B30"/>
    <mergeCell ref="E31:F31"/>
    <mergeCell ref="K31:L31"/>
    <mergeCell ref="E32:F32"/>
    <mergeCell ref="K32:L32"/>
    <mergeCell ref="E34:F34"/>
    <mergeCell ref="K33:L33"/>
    <mergeCell ref="O20:Q20"/>
    <mergeCell ref="R20:T20"/>
    <mergeCell ref="W20:AB20"/>
    <mergeCell ref="A19:A20"/>
    <mergeCell ref="D19:E20"/>
    <mergeCell ref="F19:G19"/>
    <mergeCell ref="K20:N20"/>
    <mergeCell ref="B19:B20"/>
    <mergeCell ref="H20:J20"/>
    <mergeCell ref="B21:B25"/>
    <mergeCell ref="D21:E21"/>
    <mergeCell ref="D22:E22"/>
    <mergeCell ref="D23:E23"/>
    <mergeCell ref="D24:E24"/>
    <mergeCell ref="D25:E25"/>
    <mergeCell ref="A68:A70"/>
    <mergeCell ref="B68:B70"/>
    <mergeCell ref="B65:C65"/>
    <mergeCell ref="A59:A60"/>
    <mergeCell ref="B59:C60"/>
    <mergeCell ref="B61:C61"/>
    <mergeCell ref="B62:C62"/>
    <mergeCell ref="B63:C63"/>
    <mergeCell ref="B64:C64"/>
    <mergeCell ref="E33:F33"/>
    <mergeCell ref="E35:F35"/>
    <mergeCell ref="A42:A46"/>
    <mergeCell ref="B39:B41"/>
    <mergeCell ref="C39:C41"/>
    <mergeCell ref="A39:A41"/>
    <mergeCell ref="P39:P40"/>
    <mergeCell ref="O39:O40"/>
    <mergeCell ref="A1:E1"/>
    <mergeCell ref="A67:B67"/>
    <mergeCell ref="A17:AC17"/>
    <mergeCell ref="A37:O37"/>
    <mergeCell ref="A51:A55"/>
    <mergeCell ref="A48:A50"/>
    <mergeCell ref="B48:B50"/>
    <mergeCell ref="C48:C50"/>
    <mergeCell ref="D48:J48"/>
    <mergeCell ref="D50:J50"/>
    <mergeCell ref="A57:I57"/>
    <mergeCell ref="E61:E65"/>
    <mergeCell ref="E59:E60"/>
    <mergeCell ref="K34:L34"/>
  </mergeCells>
  <pageMargins left="0.511811024" right="0.511811024" top="0.78740157499999996" bottom="0.78740157499999996" header="0.31496062000000002" footer="0.31496062000000002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2"/>
  <sheetViews>
    <sheetView topLeftCell="F56" zoomScale="60" zoomScaleNormal="60" workbookViewId="0">
      <selection activeCell="L59" sqref="L59"/>
    </sheetView>
  </sheetViews>
  <sheetFormatPr defaultColWidth="9.140625" defaultRowHeight="15" x14ac:dyDescent="0.2"/>
  <cols>
    <col min="1" max="1" width="32.28515625" style="3" bestFit="1" customWidth="1"/>
    <col min="2" max="2" width="24.28515625" style="3" bestFit="1" customWidth="1"/>
    <col min="3" max="3" width="38" style="3" bestFit="1" customWidth="1"/>
    <col min="4" max="4" width="22" style="3" bestFit="1" customWidth="1"/>
    <col min="5" max="6" width="93.42578125" style="3" bestFit="1" customWidth="1"/>
    <col min="7" max="10" width="9.140625" style="3"/>
    <col min="11" max="11" width="10.42578125" style="3" bestFit="1" customWidth="1"/>
    <col min="12" max="12" width="23.140625" style="3" bestFit="1" customWidth="1"/>
    <col min="13" max="13" width="29.5703125" style="3" bestFit="1" customWidth="1"/>
    <col min="14" max="14" width="29.42578125" style="3" bestFit="1" customWidth="1"/>
    <col min="15" max="15" width="20.85546875" style="3" bestFit="1" customWidth="1"/>
    <col min="16" max="16" width="31.42578125" style="3" bestFit="1" customWidth="1"/>
    <col min="17" max="28" width="9.140625" style="3"/>
    <col min="29" max="29" width="13.85546875" style="3" bestFit="1" customWidth="1"/>
    <col min="30" max="16384" width="9.140625" style="3"/>
  </cols>
  <sheetData>
    <row r="1" spans="1:12" ht="30.6" thickBot="1" x14ac:dyDescent="0.55000000000000004">
      <c r="A1" s="231" t="s">
        <v>147</v>
      </c>
      <c r="B1" s="232"/>
      <c r="C1" s="232"/>
      <c r="D1" s="232"/>
      <c r="E1" s="232"/>
      <c r="F1" s="137"/>
      <c r="G1" s="8"/>
    </row>
    <row r="2" spans="1:12" ht="15.6" x14ac:dyDescent="0.3">
      <c r="A2" s="116" t="s">
        <v>440</v>
      </c>
      <c r="B2" s="67"/>
      <c r="C2" s="64" t="s">
        <v>441</v>
      </c>
      <c r="D2" s="67" t="s">
        <v>444</v>
      </c>
      <c r="E2" s="117" t="s">
        <v>466</v>
      </c>
      <c r="H2" s="18"/>
      <c r="I2" s="18"/>
      <c r="J2" s="18"/>
      <c r="K2" s="18"/>
      <c r="L2" s="18"/>
    </row>
    <row r="3" spans="1:12" ht="15.75" x14ac:dyDescent="0.25">
      <c r="A3" s="118" t="s">
        <v>442</v>
      </c>
      <c r="B3" s="68"/>
      <c r="C3" s="57" t="s">
        <v>514</v>
      </c>
      <c r="D3" s="68" t="s">
        <v>445</v>
      </c>
      <c r="E3" s="119" t="s">
        <v>472</v>
      </c>
      <c r="H3" s="18"/>
      <c r="I3" s="18"/>
      <c r="J3" s="18"/>
      <c r="K3" s="18"/>
      <c r="L3" s="18"/>
    </row>
    <row r="4" spans="1:12" ht="15.6" x14ac:dyDescent="0.3">
      <c r="A4" s="118" t="s">
        <v>446</v>
      </c>
      <c r="B4" s="68"/>
      <c r="C4" s="176">
        <v>-17.248964999999998</v>
      </c>
      <c r="D4" s="68" t="s">
        <v>461</v>
      </c>
      <c r="E4" s="119" t="s">
        <v>467</v>
      </c>
      <c r="H4" s="18"/>
      <c r="I4" s="18"/>
      <c r="J4" s="18"/>
      <c r="K4" s="18"/>
      <c r="L4" s="18"/>
    </row>
    <row r="5" spans="1:12" ht="15.6" x14ac:dyDescent="0.3">
      <c r="A5" s="118" t="s">
        <v>460</v>
      </c>
      <c r="B5" s="68"/>
      <c r="C5" s="56">
        <v>683</v>
      </c>
      <c r="D5" s="68"/>
      <c r="E5" s="119"/>
      <c r="F5" s="54"/>
      <c r="G5" s="54"/>
      <c r="H5" s="18"/>
      <c r="I5" s="18"/>
      <c r="J5" s="18"/>
      <c r="K5" s="18"/>
      <c r="L5" s="18"/>
    </row>
    <row r="6" spans="1:12" ht="15.6" x14ac:dyDescent="0.3">
      <c r="A6" s="118" t="s">
        <v>447</v>
      </c>
      <c r="B6" s="68"/>
      <c r="C6" s="57">
        <v>-46.882292999999997</v>
      </c>
      <c r="D6" s="68"/>
      <c r="E6" s="119"/>
      <c r="F6" s="54"/>
      <c r="G6" s="54"/>
      <c r="H6" s="18"/>
      <c r="I6" s="18"/>
      <c r="J6" s="18"/>
      <c r="K6" s="18"/>
      <c r="L6" s="18"/>
    </row>
    <row r="7" spans="1:12" ht="15.6" x14ac:dyDescent="0.3">
      <c r="A7" s="118" t="s">
        <v>448</v>
      </c>
      <c r="B7" s="68"/>
      <c r="C7" s="57" t="s">
        <v>462</v>
      </c>
      <c r="D7" s="68"/>
      <c r="E7" s="119"/>
      <c r="F7" s="54"/>
      <c r="G7" s="54"/>
      <c r="H7" s="18"/>
      <c r="I7" s="18"/>
      <c r="J7" s="18"/>
      <c r="K7" s="18"/>
      <c r="L7" s="18"/>
    </row>
    <row r="8" spans="1:12" ht="15.6" x14ac:dyDescent="0.3">
      <c r="A8" s="118" t="s">
        <v>449</v>
      </c>
      <c r="B8" s="68"/>
      <c r="C8" s="57" t="s">
        <v>463</v>
      </c>
      <c r="D8" s="68"/>
      <c r="E8" s="119"/>
      <c r="F8" s="54"/>
      <c r="G8" s="54"/>
      <c r="H8" s="18"/>
      <c r="I8" s="18"/>
      <c r="J8" s="18"/>
      <c r="K8" s="18"/>
      <c r="L8" s="18"/>
    </row>
    <row r="9" spans="1:12" ht="15.6" x14ac:dyDescent="0.3">
      <c r="A9" s="118" t="s">
        <v>450</v>
      </c>
      <c r="B9" s="68"/>
      <c r="C9" s="57">
        <v>5</v>
      </c>
      <c r="D9" s="68"/>
      <c r="E9" s="119"/>
      <c r="F9" s="54"/>
      <c r="G9" s="54"/>
      <c r="H9" s="18"/>
      <c r="I9" s="18"/>
      <c r="J9" s="18"/>
      <c r="K9" s="18"/>
      <c r="L9" s="18"/>
    </row>
    <row r="10" spans="1:12" ht="15.6" x14ac:dyDescent="0.3">
      <c r="A10" s="118" t="s">
        <v>451</v>
      </c>
      <c r="B10" s="68"/>
      <c r="C10" s="57" t="s">
        <v>473</v>
      </c>
      <c r="D10" s="68"/>
      <c r="E10" s="119"/>
      <c r="F10" s="54"/>
      <c r="G10" s="54"/>
      <c r="H10" s="18"/>
      <c r="I10" s="18"/>
      <c r="J10" s="18"/>
      <c r="K10" s="18"/>
      <c r="L10" s="18"/>
    </row>
    <row r="11" spans="1:12" ht="15.6" x14ac:dyDescent="0.3">
      <c r="A11" s="118" t="s">
        <v>452</v>
      </c>
      <c r="B11" s="68">
        <v>1</v>
      </c>
      <c r="C11" s="57" t="s">
        <v>453</v>
      </c>
      <c r="D11" s="68"/>
      <c r="E11" s="119"/>
      <c r="F11" s="54"/>
      <c r="G11" s="54"/>
      <c r="H11" s="18"/>
      <c r="I11" s="18"/>
      <c r="J11" s="18"/>
      <c r="K11" s="18"/>
      <c r="L11" s="18"/>
    </row>
    <row r="12" spans="1:12" ht="15.6" x14ac:dyDescent="0.3">
      <c r="A12" s="118" t="s">
        <v>454</v>
      </c>
      <c r="B12" s="68">
        <v>-99</v>
      </c>
      <c r="C12" s="57" t="s">
        <v>455</v>
      </c>
      <c r="D12" s="68"/>
      <c r="E12" s="119"/>
      <c r="F12" s="54"/>
      <c r="G12" s="54"/>
      <c r="H12" s="18"/>
      <c r="I12" s="18"/>
      <c r="J12" s="18"/>
      <c r="K12" s="18"/>
      <c r="L12" s="18"/>
    </row>
    <row r="13" spans="1:12" ht="15.6" x14ac:dyDescent="0.3">
      <c r="A13" s="118" t="s">
        <v>456</v>
      </c>
      <c r="B13" s="68">
        <v>0</v>
      </c>
      <c r="C13" s="57"/>
      <c r="D13" s="68"/>
      <c r="E13" s="119"/>
      <c r="F13" s="54"/>
      <c r="G13" s="54"/>
      <c r="H13" s="18"/>
      <c r="I13" s="18"/>
      <c r="J13" s="18"/>
      <c r="K13" s="18"/>
      <c r="L13" s="18"/>
    </row>
    <row r="14" spans="1:12" ht="16.149999999999999" thickBot="1" x14ac:dyDescent="0.35">
      <c r="A14" s="120" t="s">
        <v>457</v>
      </c>
      <c r="B14" s="69"/>
      <c r="C14" s="121" t="s">
        <v>465</v>
      </c>
      <c r="D14" s="69"/>
      <c r="E14" s="122"/>
      <c r="F14" s="54"/>
      <c r="G14" s="54"/>
      <c r="H14" s="18"/>
      <c r="I14" s="18"/>
      <c r="J14" s="18"/>
      <c r="K14" s="18"/>
      <c r="L14" s="18"/>
    </row>
    <row r="15" spans="1:12" ht="15.6" x14ac:dyDescent="0.3">
      <c r="A15" s="54"/>
      <c r="B15" s="54"/>
      <c r="C15" s="54"/>
      <c r="D15" s="54"/>
      <c r="E15" s="54"/>
      <c r="F15" s="54"/>
      <c r="G15" s="54"/>
      <c r="H15" s="18"/>
      <c r="I15" s="18"/>
      <c r="J15" s="18"/>
      <c r="K15" s="18"/>
      <c r="L15" s="18"/>
    </row>
    <row r="16" spans="1:12" ht="15.6" thickBot="1" x14ac:dyDescent="0.3"/>
    <row r="17" spans="1:29" ht="16.5" thickBot="1" x14ac:dyDescent="0.25">
      <c r="A17" s="234" t="s">
        <v>77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6"/>
    </row>
    <row r="18" spans="1:29" ht="15.6" x14ac:dyDescent="0.3">
      <c r="A18" s="91" t="s">
        <v>2</v>
      </c>
    </row>
    <row r="19" spans="1:29" ht="18.75" x14ac:dyDescent="0.25">
      <c r="A19" s="237" t="s">
        <v>0</v>
      </c>
      <c r="B19" s="278" t="s">
        <v>136</v>
      </c>
      <c r="C19" s="278" t="s">
        <v>137</v>
      </c>
      <c r="D19" s="228" t="s">
        <v>1</v>
      </c>
      <c r="E19" s="228"/>
      <c r="F19" s="289" t="s">
        <v>125</v>
      </c>
      <c r="G19" s="291"/>
      <c r="H19" s="49" t="s">
        <v>3</v>
      </c>
      <c r="I19" s="49" t="s">
        <v>4</v>
      </c>
      <c r="J19" s="49" t="s">
        <v>5</v>
      </c>
      <c r="K19" s="49" t="s">
        <v>127</v>
      </c>
      <c r="L19" s="49" t="s">
        <v>128</v>
      </c>
      <c r="M19" s="49" t="s">
        <v>129</v>
      </c>
      <c r="N19" s="49" t="s">
        <v>6</v>
      </c>
      <c r="O19" s="50" t="s">
        <v>16</v>
      </c>
      <c r="P19" s="50" t="s">
        <v>17</v>
      </c>
      <c r="Q19" s="50" t="s">
        <v>18</v>
      </c>
      <c r="R19" s="50" t="s">
        <v>19</v>
      </c>
      <c r="S19" s="50" t="s">
        <v>20</v>
      </c>
      <c r="T19" s="50" t="s">
        <v>21</v>
      </c>
      <c r="U19" s="50" t="s">
        <v>22</v>
      </c>
      <c r="V19" s="50" t="s">
        <v>23</v>
      </c>
      <c r="W19" s="50" t="s">
        <v>24</v>
      </c>
      <c r="X19" s="50" t="s">
        <v>25</v>
      </c>
      <c r="Y19" s="50" t="s">
        <v>26</v>
      </c>
      <c r="Z19" s="50" t="s">
        <v>27</v>
      </c>
      <c r="AA19" s="50" t="s">
        <v>28</v>
      </c>
      <c r="AB19" s="50" t="s">
        <v>29</v>
      </c>
      <c r="AC19" s="49" t="s">
        <v>410</v>
      </c>
    </row>
    <row r="20" spans="1:29" ht="18.75" x14ac:dyDescent="0.35">
      <c r="A20" s="237"/>
      <c r="B20" s="279"/>
      <c r="C20" s="279"/>
      <c r="D20" s="228"/>
      <c r="E20" s="228"/>
      <c r="F20" s="49" t="s">
        <v>130</v>
      </c>
      <c r="G20" s="49" t="s">
        <v>7</v>
      </c>
      <c r="H20" s="228" t="s">
        <v>8</v>
      </c>
      <c r="I20" s="228"/>
      <c r="J20" s="228"/>
      <c r="K20" s="228" t="s">
        <v>126</v>
      </c>
      <c r="L20" s="228"/>
      <c r="M20" s="228"/>
      <c r="N20" s="228"/>
      <c r="O20" s="238" t="s">
        <v>126</v>
      </c>
      <c r="P20" s="238"/>
      <c r="Q20" s="238"/>
      <c r="R20" s="265" t="s">
        <v>30</v>
      </c>
      <c r="S20" s="265"/>
      <c r="T20" s="265"/>
      <c r="U20" s="50" t="s">
        <v>31</v>
      </c>
      <c r="V20" s="50" t="s">
        <v>32</v>
      </c>
      <c r="W20" s="337" t="s">
        <v>8</v>
      </c>
      <c r="X20" s="339"/>
      <c r="Y20" s="339"/>
      <c r="Z20" s="339"/>
      <c r="AA20" s="339"/>
      <c r="AB20" s="338"/>
      <c r="AC20" s="53" t="s">
        <v>30</v>
      </c>
    </row>
    <row r="21" spans="1:29" x14ac:dyDescent="0.2">
      <c r="A21" s="52">
        <v>7330</v>
      </c>
      <c r="B21" s="229" t="s">
        <v>147</v>
      </c>
      <c r="C21" s="52" t="s">
        <v>138</v>
      </c>
      <c r="D21" s="280" t="s">
        <v>47</v>
      </c>
      <c r="E21" s="280"/>
      <c r="F21" s="15">
        <v>6.34</v>
      </c>
      <c r="G21" s="15">
        <v>5.27</v>
      </c>
      <c r="H21" s="16">
        <v>1</v>
      </c>
      <c r="I21" s="52">
        <v>258</v>
      </c>
      <c r="J21" s="52" t="s">
        <v>15</v>
      </c>
      <c r="K21" s="52">
        <v>3.15</v>
      </c>
      <c r="L21" s="17">
        <v>0.96</v>
      </c>
      <c r="M21" s="15">
        <v>0</v>
      </c>
      <c r="N21" s="52">
        <v>3.4</v>
      </c>
      <c r="O21" s="12">
        <v>4.7699999999999996</v>
      </c>
      <c r="P21" s="12">
        <v>4.7699999999999996</v>
      </c>
      <c r="Q21" s="12">
        <v>8.17</v>
      </c>
      <c r="R21" s="13">
        <v>58.4</v>
      </c>
      <c r="S21" s="13">
        <v>0</v>
      </c>
      <c r="T21" s="13" t="s">
        <v>15</v>
      </c>
      <c r="U21" s="12">
        <v>3.91</v>
      </c>
      <c r="V21" s="13">
        <v>28.4</v>
      </c>
      <c r="W21" s="13" t="s">
        <v>15</v>
      </c>
      <c r="X21" s="13" t="s">
        <v>15</v>
      </c>
      <c r="Y21" s="13" t="s">
        <v>15</v>
      </c>
      <c r="Z21" s="13" t="s">
        <v>15</v>
      </c>
      <c r="AA21" s="13" t="s">
        <v>15</v>
      </c>
      <c r="AB21" s="13" t="s">
        <v>15</v>
      </c>
      <c r="AC21" s="29">
        <f>(U21/1.724)</f>
        <v>2.2679814385150814</v>
      </c>
    </row>
    <row r="22" spans="1:29" x14ac:dyDescent="0.2">
      <c r="A22" s="52">
        <v>7331</v>
      </c>
      <c r="B22" s="277"/>
      <c r="C22" s="14" t="s">
        <v>140</v>
      </c>
      <c r="D22" s="280" t="s">
        <v>48</v>
      </c>
      <c r="E22" s="280"/>
      <c r="F22" s="15">
        <v>6.4</v>
      </c>
      <c r="G22" s="15">
        <v>5.16</v>
      </c>
      <c r="H22" s="16">
        <v>0</v>
      </c>
      <c r="I22" s="52">
        <v>178</v>
      </c>
      <c r="J22" s="52" t="s">
        <v>15</v>
      </c>
      <c r="K22" s="52">
        <v>2.83</v>
      </c>
      <c r="L22" s="17">
        <v>0.36</v>
      </c>
      <c r="M22" s="15">
        <v>0</v>
      </c>
      <c r="N22" s="52">
        <v>2.4</v>
      </c>
      <c r="O22" s="12">
        <v>3.65</v>
      </c>
      <c r="P22" s="12">
        <v>3.65</v>
      </c>
      <c r="Q22" s="12">
        <v>6.05</v>
      </c>
      <c r="R22" s="13">
        <v>60.3</v>
      </c>
      <c r="S22" s="13">
        <v>0</v>
      </c>
      <c r="T22" s="13" t="s">
        <v>15</v>
      </c>
      <c r="U22" s="12">
        <v>1.83</v>
      </c>
      <c r="V22" s="13">
        <v>19</v>
      </c>
      <c r="W22" s="13" t="s">
        <v>15</v>
      </c>
      <c r="X22" s="13" t="s">
        <v>15</v>
      </c>
      <c r="Y22" s="13" t="s">
        <v>15</v>
      </c>
      <c r="Z22" s="13" t="s">
        <v>15</v>
      </c>
      <c r="AA22" s="13" t="s">
        <v>15</v>
      </c>
      <c r="AB22" s="13" t="s">
        <v>15</v>
      </c>
      <c r="AC22" s="29">
        <f t="shared" ref="AC22:AC25" si="0">(U22/1.724)</f>
        <v>1.0614849187935036</v>
      </c>
    </row>
    <row r="23" spans="1:29" x14ac:dyDescent="0.2">
      <c r="A23" s="52">
        <v>7332</v>
      </c>
      <c r="B23" s="277"/>
      <c r="C23" s="52" t="s">
        <v>139</v>
      </c>
      <c r="D23" s="280" t="s">
        <v>49</v>
      </c>
      <c r="E23" s="280"/>
      <c r="F23" s="15">
        <v>6.6</v>
      </c>
      <c r="G23" s="15">
        <v>5.48</v>
      </c>
      <c r="H23" s="16">
        <v>0</v>
      </c>
      <c r="I23" s="52">
        <v>98</v>
      </c>
      <c r="J23" s="52" t="s">
        <v>15</v>
      </c>
      <c r="K23" s="52">
        <v>2.5299999999999998</v>
      </c>
      <c r="L23" s="17">
        <v>0.32</v>
      </c>
      <c r="M23" s="15">
        <v>0</v>
      </c>
      <c r="N23" s="52">
        <v>1.9</v>
      </c>
      <c r="O23" s="12">
        <v>3.1</v>
      </c>
      <c r="P23" s="12">
        <v>3.1</v>
      </c>
      <c r="Q23" s="12">
        <v>5</v>
      </c>
      <c r="R23" s="13">
        <v>62</v>
      </c>
      <c r="S23" s="13">
        <v>0</v>
      </c>
      <c r="T23" s="13" t="s">
        <v>15</v>
      </c>
      <c r="U23" s="12">
        <v>1.7</v>
      </c>
      <c r="V23" s="13">
        <v>14.7</v>
      </c>
      <c r="W23" s="13" t="s">
        <v>15</v>
      </c>
      <c r="X23" s="13" t="s">
        <v>15</v>
      </c>
      <c r="Y23" s="13" t="s">
        <v>15</v>
      </c>
      <c r="Z23" s="13" t="s">
        <v>15</v>
      </c>
      <c r="AA23" s="13" t="s">
        <v>15</v>
      </c>
      <c r="AB23" s="13" t="s">
        <v>15</v>
      </c>
      <c r="AC23" s="29">
        <f t="shared" si="0"/>
        <v>0.9860788863109049</v>
      </c>
    </row>
    <row r="24" spans="1:29" x14ac:dyDescent="0.2">
      <c r="A24" s="19">
        <v>7333</v>
      </c>
      <c r="B24" s="277"/>
      <c r="C24" s="52" t="s">
        <v>141</v>
      </c>
      <c r="D24" s="344" t="s">
        <v>50</v>
      </c>
      <c r="E24" s="344"/>
      <c r="F24" s="132">
        <v>5.74</v>
      </c>
      <c r="G24" s="132">
        <v>4.93</v>
      </c>
      <c r="H24" s="133">
        <v>0</v>
      </c>
      <c r="I24" s="19">
        <v>40</v>
      </c>
      <c r="J24" s="19" t="s">
        <v>15</v>
      </c>
      <c r="K24" s="19">
        <v>1.79</v>
      </c>
      <c r="L24" s="134">
        <v>0.32</v>
      </c>
      <c r="M24" s="132">
        <v>0</v>
      </c>
      <c r="N24" s="19">
        <v>2.4</v>
      </c>
      <c r="O24" s="135">
        <v>2.21</v>
      </c>
      <c r="P24" s="135">
        <v>2.21</v>
      </c>
      <c r="Q24" s="135">
        <v>4.6100000000000003</v>
      </c>
      <c r="R24" s="136">
        <v>47.9</v>
      </c>
      <c r="S24" s="136">
        <v>0</v>
      </c>
      <c r="T24" s="136" t="s">
        <v>15</v>
      </c>
      <c r="U24" s="135">
        <v>1.17</v>
      </c>
      <c r="V24" s="136">
        <v>11.4</v>
      </c>
      <c r="W24" s="136" t="s">
        <v>15</v>
      </c>
      <c r="X24" s="136" t="s">
        <v>15</v>
      </c>
      <c r="Y24" s="136" t="s">
        <v>15</v>
      </c>
      <c r="Z24" s="136" t="s">
        <v>15</v>
      </c>
      <c r="AA24" s="136" t="s">
        <v>15</v>
      </c>
      <c r="AB24" s="136" t="s">
        <v>15</v>
      </c>
      <c r="AC24" s="29">
        <f t="shared" si="0"/>
        <v>0.67865429234338748</v>
      </c>
    </row>
    <row r="25" spans="1:29" x14ac:dyDescent="0.2">
      <c r="A25" s="52">
        <v>7334</v>
      </c>
      <c r="B25" s="230"/>
      <c r="C25" s="52" t="s">
        <v>142</v>
      </c>
      <c r="D25" s="280" t="s">
        <v>51</v>
      </c>
      <c r="E25" s="280"/>
      <c r="F25" s="15">
        <v>5.2</v>
      </c>
      <c r="G25" s="15">
        <v>4.43</v>
      </c>
      <c r="H25" s="16">
        <v>0</v>
      </c>
      <c r="I25" s="52">
        <v>32</v>
      </c>
      <c r="J25" s="107" t="s">
        <v>15</v>
      </c>
      <c r="K25" s="15">
        <v>1.1000000000000001</v>
      </c>
      <c r="L25" s="17">
        <v>0.17</v>
      </c>
      <c r="M25" s="15">
        <v>0.28999999999999998</v>
      </c>
      <c r="N25" s="52">
        <v>3.2</v>
      </c>
      <c r="O25" s="12">
        <v>1.35</v>
      </c>
      <c r="P25" s="12">
        <v>1.64</v>
      </c>
      <c r="Q25" s="12">
        <v>4.55</v>
      </c>
      <c r="R25" s="13">
        <v>29.7</v>
      </c>
      <c r="S25" s="13">
        <v>17.7</v>
      </c>
      <c r="T25" s="13" t="s">
        <v>15</v>
      </c>
      <c r="U25" s="12">
        <v>1.04</v>
      </c>
      <c r="V25" s="13">
        <v>9</v>
      </c>
      <c r="W25" s="13" t="s">
        <v>15</v>
      </c>
      <c r="X25" s="13" t="s">
        <v>15</v>
      </c>
      <c r="Y25" s="13" t="s">
        <v>15</v>
      </c>
      <c r="Z25" s="13" t="s">
        <v>15</v>
      </c>
      <c r="AA25" s="13" t="s">
        <v>15</v>
      </c>
      <c r="AB25" s="13" t="s">
        <v>15</v>
      </c>
      <c r="AC25" s="29">
        <f t="shared" si="0"/>
        <v>0.60324825986078889</v>
      </c>
    </row>
    <row r="26" spans="1:29" ht="18.75" thickBot="1" x14ac:dyDescent="0.3">
      <c r="U26" s="221" t="s">
        <v>534</v>
      </c>
      <c r="AC26" s="225" t="s">
        <v>536</v>
      </c>
    </row>
    <row r="27" spans="1:29" ht="19.5" thickBot="1" x14ac:dyDescent="0.35">
      <c r="A27" s="286" t="s">
        <v>168</v>
      </c>
      <c r="B27" s="326"/>
      <c r="C27" s="326"/>
      <c r="D27" s="326"/>
      <c r="E27" s="326"/>
      <c r="F27" s="326"/>
      <c r="G27" s="326"/>
      <c r="H27" s="326"/>
      <c r="I27" s="326"/>
      <c r="J27" s="326"/>
      <c r="K27" s="287"/>
      <c r="U27" s="222">
        <f>(U21*5+U22*15+U23*20)/(5+15+20)</f>
        <v>2.0249999999999999</v>
      </c>
      <c r="AC27" s="226">
        <f>AVERAGE(AC23:AC25)</f>
        <v>0.75599381283836031</v>
      </c>
    </row>
    <row r="28" spans="1:29" ht="18" x14ac:dyDescent="0.35">
      <c r="A28" s="92" t="s">
        <v>187</v>
      </c>
      <c r="U28" s="223" t="s">
        <v>535</v>
      </c>
    </row>
    <row r="29" spans="1:29" ht="31.5" x14ac:dyDescent="0.3">
      <c r="A29" s="237" t="s">
        <v>0</v>
      </c>
      <c r="B29" s="278" t="s">
        <v>136</v>
      </c>
      <c r="C29" s="278" t="s">
        <v>137</v>
      </c>
      <c r="D29" s="228" t="s">
        <v>1</v>
      </c>
      <c r="E29" s="228"/>
      <c r="F29" s="46" t="s">
        <v>176</v>
      </c>
      <c r="G29" s="46" t="s">
        <v>175</v>
      </c>
      <c r="H29" s="49" t="s">
        <v>174</v>
      </c>
      <c r="I29" s="49" t="s">
        <v>173</v>
      </c>
      <c r="J29" s="266" t="s">
        <v>172</v>
      </c>
      <c r="K29" s="267"/>
      <c r="U29" s="224">
        <f>U27*40</f>
        <v>81</v>
      </c>
    </row>
    <row r="30" spans="1:29" ht="15.75" x14ac:dyDescent="0.25">
      <c r="A30" s="237"/>
      <c r="B30" s="279"/>
      <c r="C30" s="279"/>
      <c r="D30" s="228"/>
      <c r="E30" s="228"/>
      <c r="F30" s="238" t="s">
        <v>171</v>
      </c>
      <c r="G30" s="238"/>
      <c r="H30" s="238"/>
      <c r="I30" s="238"/>
      <c r="J30" s="268"/>
      <c r="K30" s="269"/>
    </row>
    <row r="31" spans="1:29" x14ac:dyDescent="0.2">
      <c r="A31" s="52">
        <v>4075</v>
      </c>
      <c r="B31" s="229" t="s">
        <v>147</v>
      </c>
      <c r="C31" s="52" t="s">
        <v>138</v>
      </c>
      <c r="D31" s="280" t="s">
        <v>47</v>
      </c>
      <c r="E31" s="280"/>
      <c r="F31" s="52">
        <v>3</v>
      </c>
      <c r="G31" s="52">
        <v>5</v>
      </c>
      <c r="H31" s="52">
        <v>19</v>
      </c>
      <c r="I31" s="52">
        <v>73</v>
      </c>
      <c r="J31" s="272" t="s">
        <v>178</v>
      </c>
      <c r="K31" s="273"/>
    </row>
    <row r="32" spans="1:29" x14ac:dyDescent="0.2">
      <c r="A32" s="52">
        <v>4076</v>
      </c>
      <c r="B32" s="277"/>
      <c r="C32" s="14" t="s">
        <v>140</v>
      </c>
      <c r="D32" s="280" t="s">
        <v>48</v>
      </c>
      <c r="E32" s="280"/>
      <c r="F32" s="52">
        <v>2</v>
      </c>
      <c r="G32" s="52">
        <v>4</v>
      </c>
      <c r="H32" s="52">
        <v>15</v>
      </c>
      <c r="I32" s="52">
        <v>79</v>
      </c>
      <c r="J32" s="272" t="s">
        <v>178</v>
      </c>
      <c r="K32" s="273"/>
    </row>
    <row r="33" spans="1:15" x14ac:dyDescent="0.2">
      <c r="A33" s="52">
        <v>4077</v>
      </c>
      <c r="B33" s="277"/>
      <c r="C33" s="52" t="s">
        <v>139</v>
      </c>
      <c r="D33" s="280" t="s">
        <v>49</v>
      </c>
      <c r="E33" s="280"/>
      <c r="F33" s="52">
        <v>2</v>
      </c>
      <c r="G33" s="52">
        <v>2</v>
      </c>
      <c r="H33" s="52">
        <v>15</v>
      </c>
      <c r="I33" s="52">
        <v>81</v>
      </c>
      <c r="J33" s="272" t="s">
        <v>178</v>
      </c>
      <c r="K33" s="273"/>
    </row>
    <row r="34" spans="1:15" x14ac:dyDescent="0.2">
      <c r="A34" s="52">
        <v>4078</v>
      </c>
      <c r="B34" s="277"/>
      <c r="C34" s="52" t="s">
        <v>141</v>
      </c>
      <c r="D34" s="280" t="s">
        <v>50</v>
      </c>
      <c r="E34" s="280"/>
      <c r="F34" s="52">
        <v>1</v>
      </c>
      <c r="G34" s="52">
        <v>4</v>
      </c>
      <c r="H34" s="52">
        <v>14</v>
      </c>
      <c r="I34" s="52">
        <v>81</v>
      </c>
      <c r="J34" s="272" t="s">
        <v>178</v>
      </c>
      <c r="K34" s="273"/>
    </row>
    <row r="35" spans="1:15" x14ac:dyDescent="0.2">
      <c r="A35" s="52">
        <v>4079</v>
      </c>
      <c r="B35" s="230"/>
      <c r="C35" s="52" t="s">
        <v>142</v>
      </c>
      <c r="D35" s="280" t="s">
        <v>51</v>
      </c>
      <c r="E35" s="280"/>
      <c r="F35" s="52">
        <v>2</v>
      </c>
      <c r="G35" s="52">
        <v>4</v>
      </c>
      <c r="H35" s="52">
        <v>16</v>
      </c>
      <c r="I35" s="52">
        <v>78</v>
      </c>
      <c r="J35" s="272" t="s">
        <v>178</v>
      </c>
      <c r="K35" s="273"/>
    </row>
    <row r="36" spans="1:15" ht="15.6" thickBot="1" x14ac:dyDescent="0.3"/>
    <row r="37" spans="1:15" ht="16.5" thickBot="1" x14ac:dyDescent="0.25">
      <c r="A37" s="234" t="s">
        <v>192</v>
      </c>
      <c r="B37" s="235"/>
      <c r="C37" s="235"/>
      <c r="D37" s="235"/>
      <c r="E37" s="235"/>
      <c r="F37" s="235"/>
      <c r="G37" s="235"/>
      <c r="H37" s="235"/>
      <c r="I37" s="236"/>
    </row>
    <row r="38" spans="1:15" ht="15.6" x14ac:dyDescent="0.3">
      <c r="A38" s="92" t="s">
        <v>195</v>
      </c>
      <c r="B38" s="92"/>
      <c r="C38" s="92"/>
      <c r="D38" s="93"/>
    </row>
    <row r="39" spans="1:15" ht="15.75" x14ac:dyDescent="0.2">
      <c r="A39" s="229" t="s">
        <v>191</v>
      </c>
      <c r="B39" s="229" t="s">
        <v>136</v>
      </c>
      <c r="C39" s="229" t="s">
        <v>137</v>
      </c>
      <c r="D39" s="266" t="s">
        <v>190</v>
      </c>
      <c r="E39" s="267"/>
      <c r="F39" s="49" t="s">
        <v>189</v>
      </c>
    </row>
    <row r="40" spans="1:15" ht="15.75" x14ac:dyDescent="0.2">
      <c r="A40" s="230"/>
      <c r="B40" s="230"/>
      <c r="C40" s="230"/>
      <c r="D40" s="268"/>
      <c r="E40" s="269"/>
      <c r="F40" s="49" t="s">
        <v>171</v>
      </c>
    </row>
    <row r="41" spans="1:15" x14ac:dyDescent="0.2">
      <c r="A41" s="52">
        <v>7330</v>
      </c>
      <c r="B41" s="229" t="s">
        <v>147</v>
      </c>
      <c r="C41" s="52" t="s">
        <v>138</v>
      </c>
      <c r="D41" s="272" t="s">
        <v>47</v>
      </c>
      <c r="E41" s="273"/>
      <c r="F41" s="17">
        <v>0.17</v>
      </c>
    </row>
    <row r="42" spans="1:15" x14ac:dyDescent="0.2">
      <c r="A42" s="52">
        <v>7331</v>
      </c>
      <c r="B42" s="277"/>
      <c r="C42" s="14" t="s">
        <v>140</v>
      </c>
      <c r="D42" s="272" t="s">
        <v>48</v>
      </c>
      <c r="E42" s="273"/>
      <c r="F42" s="17">
        <v>0.11</v>
      </c>
    </row>
    <row r="43" spans="1:15" x14ac:dyDescent="0.2">
      <c r="A43" s="52">
        <v>7332</v>
      </c>
      <c r="B43" s="277"/>
      <c r="C43" s="52" t="s">
        <v>139</v>
      </c>
      <c r="D43" s="272" t="s">
        <v>49</v>
      </c>
      <c r="E43" s="273"/>
      <c r="F43" s="17">
        <v>0.1</v>
      </c>
    </row>
    <row r="44" spans="1:15" x14ac:dyDescent="0.2">
      <c r="A44" s="52">
        <v>7333</v>
      </c>
      <c r="B44" s="277"/>
      <c r="C44" s="19" t="s">
        <v>141</v>
      </c>
      <c r="D44" s="272" t="s">
        <v>50</v>
      </c>
      <c r="E44" s="273"/>
      <c r="F44" s="17">
        <v>0.08</v>
      </c>
    </row>
    <row r="45" spans="1:15" x14ac:dyDescent="0.2">
      <c r="A45" s="52">
        <v>7334</v>
      </c>
      <c r="B45" s="230"/>
      <c r="C45" s="52" t="s">
        <v>142</v>
      </c>
      <c r="D45" s="272" t="s">
        <v>51</v>
      </c>
      <c r="E45" s="273"/>
      <c r="F45" s="17">
        <v>0.08</v>
      </c>
    </row>
    <row r="46" spans="1:15" ht="15.6" thickBot="1" x14ac:dyDescent="0.3"/>
    <row r="47" spans="1:15" ht="16.5" thickBot="1" x14ac:dyDescent="0.3">
      <c r="A47" s="286" t="s">
        <v>196</v>
      </c>
      <c r="B47" s="326"/>
      <c r="C47" s="326"/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6"/>
      <c r="O47" s="287"/>
    </row>
    <row r="48" spans="1:15" ht="15.6" x14ac:dyDescent="0.3">
      <c r="A48" s="94" t="s">
        <v>214</v>
      </c>
    </row>
    <row r="49" spans="1:16" ht="15.75" x14ac:dyDescent="0.2">
      <c r="A49" s="229" t="s">
        <v>136</v>
      </c>
      <c r="B49" s="229" t="s">
        <v>137</v>
      </c>
      <c r="C49" s="229" t="s">
        <v>179</v>
      </c>
      <c r="D49" s="228" t="s">
        <v>213</v>
      </c>
      <c r="E49" s="228"/>
      <c r="F49" s="228"/>
      <c r="G49" s="228"/>
      <c r="H49" s="228"/>
      <c r="I49" s="228"/>
      <c r="J49" s="228"/>
      <c r="K49" s="229" t="s">
        <v>179</v>
      </c>
      <c r="L49" s="237" t="s">
        <v>212</v>
      </c>
      <c r="M49" s="237" t="s">
        <v>211</v>
      </c>
      <c r="N49" s="237" t="s">
        <v>210</v>
      </c>
      <c r="O49" s="228" t="s">
        <v>509</v>
      </c>
      <c r="P49" s="228" t="s">
        <v>530</v>
      </c>
    </row>
    <row r="50" spans="1:16" x14ac:dyDescent="0.2">
      <c r="A50" s="277"/>
      <c r="B50" s="277"/>
      <c r="C50" s="277"/>
      <c r="D50" s="52">
        <v>-2</v>
      </c>
      <c r="E50" s="52">
        <v>-6</v>
      </c>
      <c r="F50" s="52">
        <v>-10</v>
      </c>
      <c r="G50" s="52">
        <v>-30</v>
      </c>
      <c r="H50" s="52">
        <v>-60</v>
      </c>
      <c r="I50" s="52">
        <v>-100</v>
      </c>
      <c r="J50" s="52">
        <v>-1500</v>
      </c>
      <c r="K50" s="277"/>
      <c r="L50" s="237"/>
      <c r="M50" s="237"/>
      <c r="N50" s="237"/>
      <c r="O50" s="228"/>
      <c r="P50" s="228"/>
    </row>
    <row r="51" spans="1:16" ht="18" x14ac:dyDescent="0.25">
      <c r="A51" s="230"/>
      <c r="B51" s="230"/>
      <c r="C51" s="230"/>
      <c r="D51" s="288" t="s">
        <v>209</v>
      </c>
      <c r="E51" s="288"/>
      <c r="F51" s="288"/>
      <c r="G51" s="288"/>
      <c r="H51" s="288"/>
      <c r="I51" s="288"/>
      <c r="J51" s="288"/>
      <c r="K51" s="230"/>
      <c r="L51" s="228" t="s">
        <v>208</v>
      </c>
      <c r="M51" s="228"/>
      <c r="N51" s="49" t="s">
        <v>207</v>
      </c>
      <c r="O51" s="52" t="s">
        <v>510</v>
      </c>
      <c r="P51" s="214" t="s">
        <v>510</v>
      </c>
    </row>
    <row r="52" spans="1:16" x14ac:dyDescent="0.2">
      <c r="A52" s="229" t="s">
        <v>147</v>
      </c>
      <c r="B52" s="52" t="s">
        <v>138</v>
      </c>
      <c r="C52" s="52" t="s">
        <v>245</v>
      </c>
      <c r="D52" s="23">
        <v>0.41299999999999998</v>
      </c>
      <c r="E52" s="23">
        <v>0.33800000000000002</v>
      </c>
      <c r="F52" s="23">
        <v>0.318</v>
      </c>
      <c r="G52" s="23">
        <v>0.29399999999999998</v>
      </c>
      <c r="H52" s="23">
        <v>0.28299999999999997</v>
      </c>
      <c r="I52" s="23">
        <v>0.27600000000000002</v>
      </c>
      <c r="J52" s="23">
        <v>0.223</v>
      </c>
      <c r="K52" s="52" t="s">
        <v>246</v>
      </c>
      <c r="L52" s="15">
        <v>1.1399999999999999</v>
      </c>
      <c r="M52" s="15">
        <v>2.7</v>
      </c>
      <c r="N52" s="23">
        <v>73.694000000000003</v>
      </c>
      <c r="O52" s="23">
        <f>(1-(L52/M52))</f>
        <v>0.57777777777777783</v>
      </c>
      <c r="P52" s="23">
        <f>(O52*0.95)</f>
        <v>0.54888888888888887</v>
      </c>
    </row>
    <row r="53" spans="1:16" x14ac:dyDescent="0.2">
      <c r="A53" s="277"/>
      <c r="B53" s="14" t="s">
        <v>140</v>
      </c>
      <c r="C53" s="52" t="s">
        <v>247</v>
      </c>
      <c r="D53" s="23">
        <v>0.435</v>
      </c>
      <c r="E53" s="23">
        <v>0.35299999999999998</v>
      </c>
      <c r="F53" s="23">
        <v>0.32500000000000001</v>
      </c>
      <c r="G53" s="23">
        <v>0.29499999999999998</v>
      </c>
      <c r="H53" s="23">
        <v>0.28399999999999997</v>
      </c>
      <c r="I53" s="23">
        <v>0.27100000000000002</v>
      </c>
      <c r="J53" s="23">
        <v>0.22900000000000001</v>
      </c>
      <c r="K53" s="52" t="s">
        <v>248</v>
      </c>
      <c r="L53" s="15">
        <v>1.1200000000000001</v>
      </c>
      <c r="M53" s="15">
        <v>2.63</v>
      </c>
      <c r="N53" s="23">
        <v>19.507000000000001</v>
      </c>
      <c r="O53" s="23">
        <f>(1-(L53/M53))</f>
        <v>0.57414448669201512</v>
      </c>
      <c r="P53" s="23">
        <f t="shared" ref="P53:P56" si="1">(O53*0.95)</f>
        <v>0.5454372623574143</v>
      </c>
    </row>
    <row r="54" spans="1:16" x14ac:dyDescent="0.2">
      <c r="A54" s="277"/>
      <c r="B54" s="52" t="s">
        <v>139</v>
      </c>
      <c r="C54" s="52" t="s">
        <v>249</v>
      </c>
      <c r="D54" s="23">
        <v>0.51900000000000002</v>
      </c>
      <c r="E54" s="23">
        <v>0.379</v>
      </c>
      <c r="F54" s="23">
        <v>0.33700000000000002</v>
      </c>
      <c r="G54" s="23">
        <v>0.28899999999999998</v>
      </c>
      <c r="H54" s="23">
        <v>0.28100000000000003</v>
      </c>
      <c r="I54" s="23">
        <v>0.27</v>
      </c>
      <c r="J54" s="23">
        <v>0.23400000000000001</v>
      </c>
      <c r="K54" s="52" t="s">
        <v>250</v>
      </c>
      <c r="L54" s="15">
        <v>1.06</v>
      </c>
      <c r="M54" s="15">
        <v>2.69</v>
      </c>
      <c r="N54" s="23">
        <v>26.01</v>
      </c>
      <c r="O54" s="23">
        <f t="shared" ref="O54:O55" si="2">(1-(L54/M54))</f>
        <v>0.60594795539033453</v>
      </c>
      <c r="P54" s="23">
        <f t="shared" si="1"/>
        <v>0.57565055762081774</v>
      </c>
    </row>
    <row r="55" spans="1:16" x14ac:dyDescent="0.2">
      <c r="A55" s="277"/>
      <c r="B55" s="52" t="s">
        <v>141</v>
      </c>
      <c r="C55" s="52" t="s">
        <v>251</v>
      </c>
      <c r="D55" s="23">
        <v>0.49099999999999999</v>
      </c>
      <c r="E55" s="23">
        <v>0.38100000000000001</v>
      </c>
      <c r="F55" s="23">
        <v>0.34399999999999997</v>
      </c>
      <c r="G55" s="23">
        <v>0.29499999999999998</v>
      </c>
      <c r="H55" s="23">
        <v>0.28499999999999998</v>
      </c>
      <c r="I55" s="23">
        <v>0.27200000000000002</v>
      </c>
      <c r="J55" s="23">
        <v>0.23100000000000001</v>
      </c>
      <c r="K55" s="52" t="s">
        <v>252</v>
      </c>
      <c r="L55" s="15">
        <v>1</v>
      </c>
      <c r="M55" s="15">
        <v>2.64</v>
      </c>
      <c r="N55" s="23">
        <v>32.512</v>
      </c>
      <c r="O55" s="23">
        <f t="shared" si="2"/>
        <v>0.62121212121212122</v>
      </c>
      <c r="P55" s="23">
        <f t="shared" si="1"/>
        <v>0.59015151515151509</v>
      </c>
    </row>
    <row r="56" spans="1:16" x14ac:dyDescent="0.2">
      <c r="A56" s="230"/>
      <c r="B56" s="52" t="s">
        <v>142</v>
      </c>
      <c r="C56" s="52" t="s">
        <v>253</v>
      </c>
      <c r="D56" s="23">
        <v>0.48199999999999998</v>
      </c>
      <c r="E56" s="23">
        <v>0.375</v>
      </c>
      <c r="F56" s="23">
        <v>0.34</v>
      </c>
      <c r="G56" s="23">
        <v>0.29499999999999998</v>
      </c>
      <c r="H56" s="23">
        <v>0.28599999999999998</v>
      </c>
      <c r="I56" s="23">
        <v>0.27300000000000002</v>
      </c>
      <c r="J56" s="23">
        <v>0.23799999999999999</v>
      </c>
      <c r="K56" s="52" t="s">
        <v>254</v>
      </c>
      <c r="L56" s="15">
        <v>1</v>
      </c>
      <c r="M56" s="15">
        <v>2.68</v>
      </c>
      <c r="N56" s="23">
        <v>7.2249999999999996</v>
      </c>
      <c r="O56" s="23">
        <f>(1-(L56/M56))</f>
        <v>0.62686567164179108</v>
      </c>
      <c r="P56" s="23">
        <f t="shared" si="1"/>
        <v>0.59552238805970148</v>
      </c>
    </row>
    <row r="58" spans="1:16" ht="15.75" x14ac:dyDescent="0.2">
      <c r="A58" s="229" t="s">
        <v>136</v>
      </c>
      <c r="B58" s="229" t="s">
        <v>137</v>
      </c>
      <c r="C58" s="229" t="s">
        <v>179</v>
      </c>
      <c r="D58" s="228" t="s">
        <v>213</v>
      </c>
      <c r="E58" s="228"/>
      <c r="F58" s="228"/>
      <c r="G58" s="228"/>
      <c r="H58" s="228"/>
      <c r="I58" s="228"/>
      <c r="J58" s="228"/>
    </row>
    <row r="59" spans="1:16" x14ac:dyDescent="0.2">
      <c r="A59" s="277"/>
      <c r="B59" s="277"/>
      <c r="C59" s="277"/>
      <c r="D59" s="52">
        <v>-2</v>
      </c>
      <c r="E59" s="52">
        <v>-6</v>
      </c>
      <c r="F59" s="52">
        <v>-10</v>
      </c>
      <c r="G59" s="52">
        <v>-30</v>
      </c>
      <c r="H59" s="52">
        <v>-60</v>
      </c>
      <c r="I59" s="52">
        <v>-100</v>
      </c>
      <c r="J59" s="52">
        <v>-1500</v>
      </c>
    </row>
    <row r="60" spans="1:16" ht="18.75" x14ac:dyDescent="0.25">
      <c r="A60" s="230"/>
      <c r="B60" s="230"/>
      <c r="C60" s="230"/>
      <c r="D60" s="288" t="s">
        <v>458</v>
      </c>
      <c r="E60" s="288"/>
      <c r="F60" s="288"/>
      <c r="G60" s="288"/>
      <c r="H60" s="288"/>
      <c r="I60" s="288"/>
      <c r="J60" s="288"/>
    </row>
    <row r="61" spans="1:16" x14ac:dyDescent="0.2">
      <c r="A61" s="229" t="s">
        <v>147</v>
      </c>
      <c r="B61" s="52" t="s">
        <v>138</v>
      </c>
      <c r="C61" s="52" t="s">
        <v>245</v>
      </c>
      <c r="D61" s="23">
        <f>D52*$L52</f>
        <v>0.47081999999999996</v>
      </c>
      <c r="E61" s="23">
        <f t="shared" ref="E61:J61" si="3">E52*$L52</f>
        <v>0.38532</v>
      </c>
      <c r="F61" s="23">
        <f t="shared" si="3"/>
        <v>0.36251999999999995</v>
      </c>
      <c r="G61" s="23">
        <f t="shared" si="3"/>
        <v>0.33515999999999996</v>
      </c>
      <c r="H61" s="23">
        <f t="shared" si="3"/>
        <v>0.32261999999999996</v>
      </c>
      <c r="I61" s="23">
        <f t="shared" si="3"/>
        <v>0.31463999999999998</v>
      </c>
      <c r="J61" s="23">
        <f t="shared" si="3"/>
        <v>0.25422</v>
      </c>
    </row>
    <row r="62" spans="1:16" x14ac:dyDescent="0.2">
      <c r="A62" s="277"/>
      <c r="B62" s="14" t="s">
        <v>140</v>
      </c>
      <c r="C62" s="52" t="s">
        <v>247</v>
      </c>
      <c r="D62" s="23">
        <f t="shared" ref="D62:J62" si="4">D53*$L53</f>
        <v>0.48720000000000002</v>
      </c>
      <c r="E62" s="23">
        <f t="shared" si="4"/>
        <v>0.39535999999999999</v>
      </c>
      <c r="F62" s="23">
        <f t="shared" si="4"/>
        <v>0.36400000000000005</v>
      </c>
      <c r="G62" s="23">
        <f t="shared" si="4"/>
        <v>0.33040000000000003</v>
      </c>
      <c r="H62" s="23">
        <f t="shared" si="4"/>
        <v>0.31808000000000003</v>
      </c>
      <c r="I62" s="23">
        <f t="shared" si="4"/>
        <v>0.30352000000000007</v>
      </c>
      <c r="J62" s="23">
        <f t="shared" si="4"/>
        <v>0.25648000000000004</v>
      </c>
    </row>
    <row r="63" spans="1:16" x14ac:dyDescent="0.2">
      <c r="A63" s="277"/>
      <c r="B63" s="52" t="s">
        <v>139</v>
      </c>
      <c r="C63" s="52" t="s">
        <v>249</v>
      </c>
      <c r="D63" s="23">
        <f t="shared" ref="D63:J63" si="5">D54*$L54</f>
        <v>0.55014000000000007</v>
      </c>
      <c r="E63" s="23">
        <f t="shared" si="5"/>
        <v>0.40174000000000004</v>
      </c>
      <c r="F63" s="23">
        <f t="shared" si="5"/>
        <v>0.35722000000000004</v>
      </c>
      <c r="G63" s="23">
        <f t="shared" si="5"/>
        <v>0.30634</v>
      </c>
      <c r="H63" s="23">
        <f t="shared" si="5"/>
        <v>0.29786000000000007</v>
      </c>
      <c r="I63" s="23">
        <f t="shared" si="5"/>
        <v>0.28620000000000001</v>
      </c>
      <c r="J63" s="23">
        <f t="shared" si="5"/>
        <v>0.24804000000000004</v>
      </c>
    </row>
    <row r="64" spans="1:16" x14ac:dyDescent="0.2">
      <c r="A64" s="277"/>
      <c r="B64" s="52" t="s">
        <v>141</v>
      </c>
      <c r="C64" s="52" t="s">
        <v>251</v>
      </c>
      <c r="D64" s="23">
        <f t="shared" ref="D64:J64" si="6">D55*$L55</f>
        <v>0.49099999999999999</v>
      </c>
      <c r="E64" s="23">
        <f t="shared" si="6"/>
        <v>0.38100000000000001</v>
      </c>
      <c r="F64" s="23">
        <f t="shared" si="6"/>
        <v>0.34399999999999997</v>
      </c>
      <c r="G64" s="23">
        <f t="shared" si="6"/>
        <v>0.29499999999999998</v>
      </c>
      <c r="H64" s="23">
        <f t="shared" si="6"/>
        <v>0.28499999999999998</v>
      </c>
      <c r="I64" s="23">
        <f t="shared" si="6"/>
        <v>0.27200000000000002</v>
      </c>
      <c r="J64" s="23">
        <f t="shared" si="6"/>
        <v>0.23100000000000001</v>
      </c>
    </row>
    <row r="65" spans="1:14" x14ac:dyDescent="0.2">
      <c r="A65" s="230"/>
      <c r="B65" s="52" t="s">
        <v>142</v>
      </c>
      <c r="C65" s="52" t="s">
        <v>253</v>
      </c>
      <c r="D65" s="23">
        <f t="shared" ref="D65:J65" si="7">D56*$L56</f>
        <v>0.48199999999999998</v>
      </c>
      <c r="E65" s="23">
        <f t="shared" si="7"/>
        <v>0.375</v>
      </c>
      <c r="F65" s="23">
        <f t="shared" si="7"/>
        <v>0.34</v>
      </c>
      <c r="G65" s="23">
        <f t="shared" si="7"/>
        <v>0.29499999999999998</v>
      </c>
      <c r="H65" s="23">
        <f t="shared" si="7"/>
        <v>0.28599999999999998</v>
      </c>
      <c r="I65" s="23">
        <f t="shared" si="7"/>
        <v>0.27300000000000002</v>
      </c>
      <c r="J65" s="23">
        <f t="shared" si="7"/>
        <v>0.23799999999999999</v>
      </c>
    </row>
    <row r="66" spans="1:14" ht="15.6" thickBot="1" x14ac:dyDescent="0.3"/>
    <row r="67" spans="1:14" ht="16.149999999999999" thickBot="1" x14ac:dyDescent="0.35">
      <c r="A67" s="286" t="s">
        <v>411</v>
      </c>
      <c r="B67" s="287"/>
      <c r="C67" s="89"/>
      <c r="D67" s="89"/>
      <c r="E67" s="89"/>
      <c r="F67" s="89"/>
      <c r="G67" s="89"/>
      <c r="H67" s="89"/>
      <c r="I67" s="89"/>
      <c r="J67" s="89"/>
      <c r="K67" s="8"/>
      <c r="L67" s="8"/>
      <c r="M67" s="8"/>
      <c r="N67" s="8"/>
    </row>
    <row r="68" spans="1:14" x14ac:dyDescent="0.2">
      <c r="A68" s="281" t="s">
        <v>137</v>
      </c>
      <c r="B68" s="262" t="s">
        <v>413</v>
      </c>
      <c r="C68" s="96"/>
      <c r="D68" s="96"/>
      <c r="E68" s="96"/>
      <c r="F68" s="96"/>
      <c r="G68" s="96"/>
      <c r="H68" s="96"/>
      <c r="I68" s="96"/>
      <c r="J68" s="96"/>
      <c r="K68" s="8"/>
      <c r="L68" s="8"/>
      <c r="M68" s="8"/>
      <c r="N68" s="8"/>
    </row>
    <row r="69" spans="1:14" x14ac:dyDescent="0.2">
      <c r="A69" s="282"/>
      <c r="B69" s="263"/>
      <c r="C69" s="96"/>
      <c r="D69" s="96"/>
      <c r="E69" s="96"/>
      <c r="F69" s="96"/>
      <c r="G69" s="96"/>
      <c r="H69" s="96"/>
      <c r="I69" s="96"/>
      <c r="J69" s="96"/>
      <c r="K69" s="8"/>
      <c r="L69" s="8"/>
      <c r="M69" s="8"/>
      <c r="N69" s="8"/>
    </row>
    <row r="70" spans="1:14" x14ac:dyDescent="0.2">
      <c r="A70" s="283"/>
      <c r="B70" s="345"/>
      <c r="C70" s="96"/>
      <c r="D70" s="96"/>
      <c r="E70" s="96"/>
      <c r="F70" s="96"/>
      <c r="G70" s="96"/>
      <c r="H70" s="96"/>
      <c r="I70" s="96"/>
      <c r="J70" s="96"/>
      <c r="K70" s="8"/>
      <c r="L70" s="8"/>
      <c r="M70" s="8"/>
      <c r="N70" s="8"/>
    </row>
    <row r="71" spans="1:14" x14ac:dyDescent="0.25">
      <c r="A71" s="75" t="s">
        <v>138</v>
      </c>
      <c r="B71" s="138" t="s">
        <v>418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 ht="15.6" thickBot="1" x14ac:dyDescent="0.3">
      <c r="A72" s="77" t="s">
        <v>142</v>
      </c>
      <c r="B72" s="139" t="s">
        <v>418</v>
      </c>
    </row>
  </sheetData>
  <mergeCells count="70">
    <mergeCell ref="P49:P50"/>
    <mergeCell ref="A52:A56"/>
    <mergeCell ref="N49:N50"/>
    <mergeCell ref="D51:J51"/>
    <mergeCell ref="L51:M51"/>
    <mergeCell ref="A49:A51"/>
    <mergeCell ref="B49:B51"/>
    <mergeCell ref="C49:C51"/>
    <mergeCell ref="D49:J49"/>
    <mergeCell ref="K49:K51"/>
    <mergeCell ref="L49:L50"/>
    <mergeCell ref="M49:M50"/>
    <mergeCell ref="O49:O50"/>
    <mergeCell ref="D42:E42"/>
    <mergeCell ref="D43:E43"/>
    <mergeCell ref="D44:E44"/>
    <mergeCell ref="D45:E45"/>
    <mergeCell ref="B41:B45"/>
    <mergeCell ref="A39:A40"/>
    <mergeCell ref="B39:B40"/>
    <mergeCell ref="C39:C40"/>
    <mergeCell ref="D39:E40"/>
    <mergeCell ref="D41:E41"/>
    <mergeCell ref="A37:I37"/>
    <mergeCell ref="J29:K30"/>
    <mergeCell ref="F30:I30"/>
    <mergeCell ref="B29:B30"/>
    <mergeCell ref="D31:E31"/>
    <mergeCell ref="D32:E32"/>
    <mergeCell ref="J31:K31"/>
    <mergeCell ref="J32:K32"/>
    <mergeCell ref="J34:K34"/>
    <mergeCell ref="J35:K35"/>
    <mergeCell ref="C29:C30"/>
    <mergeCell ref="A29:A30"/>
    <mergeCell ref="D29:E30"/>
    <mergeCell ref="D33:E33"/>
    <mergeCell ref="D34:E34"/>
    <mergeCell ref="A68:A70"/>
    <mergeCell ref="B68:B70"/>
    <mergeCell ref="A17:AB17"/>
    <mergeCell ref="D25:E25"/>
    <mergeCell ref="A19:A20"/>
    <mergeCell ref="D19:E20"/>
    <mergeCell ref="F19:G19"/>
    <mergeCell ref="H20:J20"/>
    <mergeCell ref="K20:N20"/>
    <mergeCell ref="B19:B20"/>
    <mergeCell ref="C19:C20"/>
    <mergeCell ref="O20:Q20"/>
    <mergeCell ref="R20:T20"/>
    <mergeCell ref="W20:AB20"/>
    <mergeCell ref="B21:B25"/>
    <mergeCell ref="D21:E21"/>
    <mergeCell ref="A1:E1"/>
    <mergeCell ref="A67:B67"/>
    <mergeCell ref="A47:O47"/>
    <mergeCell ref="A61:A65"/>
    <mergeCell ref="A58:A60"/>
    <mergeCell ref="B58:B60"/>
    <mergeCell ref="C58:C60"/>
    <mergeCell ref="D58:J58"/>
    <mergeCell ref="D60:J60"/>
    <mergeCell ref="D22:E22"/>
    <mergeCell ref="D23:E23"/>
    <mergeCell ref="D24:E24"/>
    <mergeCell ref="J33:K33"/>
    <mergeCell ref="A27:K27"/>
    <mergeCell ref="B31:B35"/>
    <mergeCell ref="D35:E35"/>
  </mergeCells>
  <pageMargins left="0.511811024" right="0.511811024" top="0.78740157499999996" bottom="0.78740157499999996" header="0.31496062000000002" footer="0.31496062000000002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78"/>
  <sheetViews>
    <sheetView topLeftCell="D59" zoomScale="80" zoomScaleNormal="80" workbookViewId="0">
      <selection activeCell="O53" sqref="O53:O57"/>
    </sheetView>
  </sheetViews>
  <sheetFormatPr defaultColWidth="9.140625" defaultRowHeight="15" x14ac:dyDescent="0.2"/>
  <cols>
    <col min="1" max="1" width="30.85546875" style="90" bestFit="1" customWidth="1"/>
    <col min="2" max="2" width="26.28515625" style="90" bestFit="1" customWidth="1"/>
    <col min="3" max="3" width="36.7109375" style="90" customWidth="1"/>
    <col min="4" max="4" width="26" style="90" customWidth="1"/>
    <col min="5" max="5" width="21.85546875" style="90" customWidth="1"/>
    <col min="6" max="6" width="13.42578125" style="90" customWidth="1"/>
    <col min="7" max="10" width="9.140625" style="90"/>
    <col min="11" max="11" width="10.42578125" style="90" bestFit="1" customWidth="1"/>
    <col min="12" max="12" width="23.140625" style="90" bestFit="1" customWidth="1"/>
    <col min="13" max="13" width="29.5703125" style="90" bestFit="1" customWidth="1"/>
    <col min="14" max="14" width="29.42578125" style="90" bestFit="1" customWidth="1"/>
    <col min="15" max="15" width="20.85546875" style="90" bestFit="1" customWidth="1"/>
    <col min="16" max="16" width="31.42578125" style="90" bestFit="1" customWidth="1"/>
    <col min="17" max="28" width="9.140625" style="90"/>
    <col min="29" max="29" width="13.85546875" style="90" bestFit="1" customWidth="1"/>
    <col min="30" max="16384" width="9.140625" style="90"/>
  </cols>
  <sheetData>
    <row r="1" spans="1:30" ht="30.75" thickBot="1" x14ac:dyDescent="0.45">
      <c r="A1" s="231" t="s">
        <v>154</v>
      </c>
      <c r="B1" s="232"/>
      <c r="C1" s="232"/>
      <c r="D1" s="232"/>
      <c r="E1" s="233"/>
      <c r="F1" s="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5.6" x14ac:dyDescent="0.3">
      <c r="A2" s="180" t="s">
        <v>440</v>
      </c>
      <c r="B2" s="178"/>
      <c r="C2" s="178" t="s">
        <v>441</v>
      </c>
      <c r="D2" s="178" t="s">
        <v>444</v>
      </c>
      <c r="E2" s="181" t="s">
        <v>466</v>
      </c>
      <c r="F2" s="8"/>
      <c r="G2" s="8"/>
      <c r="H2" s="54"/>
      <c r="I2" s="18"/>
      <c r="J2" s="18"/>
      <c r="K2" s="18"/>
      <c r="L2" s="1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5.75" x14ac:dyDescent="0.25">
      <c r="A3" s="180" t="s">
        <v>442</v>
      </c>
      <c r="B3" s="71"/>
      <c r="C3" s="71" t="s">
        <v>521</v>
      </c>
      <c r="D3" s="71" t="s">
        <v>445</v>
      </c>
      <c r="E3" s="181" t="s">
        <v>491</v>
      </c>
      <c r="F3" s="54"/>
      <c r="G3" s="8"/>
      <c r="H3" s="54"/>
      <c r="I3" s="18"/>
      <c r="J3" s="18"/>
      <c r="K3" s="18"/>
      <c r="L3" s="1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5.6" x14ac:dyDescent="0.3">
      <c r="A4" s="180" t="s">
        <v>446</v>
      </c>
      <c r="B4" s="71"/>
      <c r="C4" s="175">
        <v>-19.251346000000002</v>
      </c>
      <c r="D4" s="71" t="s">
        <v>461</v>
      </c>
      <c r="E4" s="181" t="s">
        <v>467</v>
      </c>
      <c r="F4" s="54"/>
      <c r="G4" s="8"/>
      <c r="H4" s="54"/>
      <c r="I4" s="18"/>
      <c r="J4" s="18"/>
      <c r="K4" s="18"/>
      <c r="L4" s="18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5.6" x14ac:dyDescent="0.3">
      <c r="A5" s="180" t="s">
        <v>460</v>
      </c>
      <c r="B5" s="71"/>
      <c r="C5" s="70">
        <v>672</v>
      </c>
      <c r="D5" s="71"/>
      <c r="E5" s="181"/>
      <c r="F5" s="54"/>
      <c r="G5" s="54"/>
      <c r="H5" s="54"/>
      <c r="I5" s="18"/>
      <c r="J5" s="18"/>
      <c r="K5" s="18"/>
      <c r="L5" s="18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5.6" x14ac:dyDescent="0.3">
      <c r="A6" s="180" t="s">
        <v>447</v>
      </c>
      <c r="B6" s="71"/>
      <c r="C6" s="68">
        <v>-45.033264000000003</v>
      </c>
      <c r="D6" s="71"/>
      <c r="E6" s="181"/>
      <c r="F6" s="54"/>
      <c r="G6" s="54"/>
      <c r="H6" s="54"/>
      <c r="I6" s="18"/>
      <c r="J6" s="18"/>
      <c r="K6" s="18"/>
      <c r="L6" s="18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5.6" x14ac:dyDescent="0.3">
      <c r="A7" s="180" t="s">
        <v>448</v>
      </c>
      <c r="B7" s="71"/>
      <c r="C7" s="71" t="s">
        <v>490</v>
      </c>
      <c r="D7" s="71"/>
      <c r="E7" s="181"/>
      <c r="F7" s="54"/>
      <c r="G7" s="54"/>
      <c r="H7" s="54"/>
      <c r="I7" s="18"/>
      <c r="J7" s="18"/>
      <c r="K7" s="18"/>
      <c r="L7" s="18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5.6" x14ac:dyDescent="0.3">
      <c r="A8" s="180" t="s">
        <v>449</v>
      </c>
      <c r="B8" s="71"/>
      <c r="C8" s="71" t="s">
        <v>463</v>
      </c>
      <c r="D8" s="71"/>
      <c r="E8" s="181"/>
      <c r="F8" s="54"/>
      <c r="G8" s="54"/>
      <c r="H8" s="54"/>
      <c r="I8" s="18"/>
      <c r="J8" s="18"/>
      <c r="K8" s="18"/>
      <c r="L8" s="18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5.6" x14ac:dyDescent="0.3">
      <c r="A9" s="180" t="s">
        <v>450</v>
      </c>
      <c r="B9" s="71"/>
      <c r="C9" s="71">
        <v>10</v>
      </c>
      <c r="D9" s="71"/>
      <c r="E9" s="181"/>
      <c r="F9" s="54"/>
      <c r="G9" s="54"/>
      <c r="H9" s="54"/>
      <c r="I9" s="18"/>
      <c r="J9" s="18"/>
      <c r="K9" s="18"/>
      <c r="L9" s="18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5.6" x14ac:dyDescent="0.3">
      <c r="A10" s="180" t="s">
        <v>451</v>
      </c>
      <c r="B10" s="71"/>
      <c r="C10" s="71" t="s">
        <v>473</v>
      </c>
      <c r="D10" s="71"/>
      <c r="E10" s="181"/>
      <c r="F10" s="54"/>
      <c r="G10" s="54"/>
      <c r="H10" s="54"/>
      <c r="I10" s="18"/>
      <c r="J10" s="18"/>
      <c r="K10" s="18"/>
      <c r="L10" s="18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5.6" x14ac:dyDescent="0.3">
      <c r="A11" s="180" t="s">
        <v>452</v>
      </c>
      <c r="B11" s="71">
        <v>1</v>
      </c>
      <c r="C11" s="71" t="s">
        <v>453</v>
      </c>
      <c r="D11" s="71"/>
      <c r="E11" s="181"/>
      <c r="F11" s="54"/>
      <c r="G11" s="54"/>
      <c r="H11" s="54"/>
      <c r="I11" s="18"/>
      <c r="J11" s="18"/>
      <c r="K11" s="18"/>
      <c r="L11" s="1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5.6" x14ac:dyDescent="0.3">
      <c r="A12" s="180" t="s">
        <v>454</v>
      </c>
      <c r="B12" s="71">
        <v>-99</v>
      </c>
      <c r="C12" s="71" t="s">
        <v>455</v>
      </c>
      <c r="D12" s="71"/>
      <c r="E12" s="181"/>
      <c r="F12" s="54"/>
      <c r="G12" s="54"/>
      <c r="H12" s="54"/>
      <c r="I12" s="54"/>
      <c r="J12" s="54"/>
      <c r="K12" s="54"/>
      <c r="L12" s="54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3"/>
    </row>
    <row r="13" spans="1:30" ht="15.6" x14ac:dyDescent="0.3">
      <c r="A13" s="180" t="s">
        <v>456</v>
      </c>
      <c r="B13" s="71">
        <v>0</v>
      </c>
      <c r="C13" s="71"/>
      <c r="D13" s="71"/>
      <c r="E13" s="181"/>
      <c r="F13" s="54"/>
      <c r="G13" s="54"/>
      <c r="H13" s="54"/>
      <c r="I13" s="54"/>
      <c r="J13" s="54"/>
      <c r="K13" s="54"/>
      <c r="L13" s="54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3"/>
    </row>
    <row r="14" spans="1:30" ht="16.149999999999999" thickBot="1" x14ac:dyDescent="0.35">
      <c r="A14" s="182" t="s">
        <v>457</v>
      </c>
      <c r="B14" s="183"/>
      <c r="C14" s="183" t="s">
        <v>465</v>
      </c>
      <c r="D14" s="183"/>
      <c r="E14" s="184"/>
      <c r="F14" s="54"/>
      <c r="G14" s="54"/>
      <c r="H14" s="54"/>
      <c r="I14" s="54"/>
      <c r="J14" s="54"/>
      <c r="K14" s="54"/>
      <c r="L14" s="54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3"/>
    </row>
    <row r="15" spans="1:30" ht="15.6" x14ac:dyDescent="0.3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3"/>
    </row>
    <row r="16" spans="1:30" ht="15.6" thickBo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3"/>
    </row>
    <row r="17" spans="1:30" ht="16.5" thickBot="1" x14ac:dyDescent="0.25">
      <c r="A17" s="234" t="s">
        <v>77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6"/>
      <c r="AD17" s="3"/>
    </row>
    <row r="18" spans="1:30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3"/>
    </row>
    <row r="19" spans="1:30" ht="15.6" x14ac:dyDescent="0.3">
      <c r="A19" s="92" t="s">
        <v>78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8.75" x14ac:dyDescent="0.25">
      <c r="A20" s="237" t="s">
        <v>0</v>
      </c>
      <c r="B20" s="237" t="s">
        <v>136</v>
      </c>
      <c r="C20" s="237" t="s">
        <v>137</v>
      </c>
      <c r="D20" s="228" t="s">
        <v>1</v>
      </c>
      <c r="E20" s="228"/>
      <c r="F20" s="238" t="s">
        <v>125</v>
      </c>
      <c r="G20" s="238"/>
      <c r="H20" s="50" t="s">
        <v>3</v>
      </c>
      <c r="I20" s="50" t="s">
        <v>4</v>
      </c>
      <c r="J20" s="50" t="s">
        <v>5</v>
      </c>
      <c r="K20" s="50" t="s">
        <v>127</v>
      </c>
      <c r="L20" s="50" t="s">
        <v>128</v>
      </c>
      <c r="M20" s="50" t="s">
        <v>129</v>
      </c>
      <c r="N20" s="50" t="s">
        <v>6</v>
      </c>
      <c r="O20" s="50" t="s">
        <v>16</v>
      </c>
      <c r="P20" s="50" t="s">
        <v>17</v>
      </c>
      <c r="Q20" s="50" t="s">
        <v>18</v>
      </c>
      <c r="R20" s="50" t="s">
        <v>19</v>
      </c>
      <c r="S20" s="50" t="s">
        <v>20</v>
      </c>
      <c r="T20" s="50" t="s">
        <v>21</v>
      </c>
      <c r="U20" s="50" t="s">
        <v>22</v>
      </c>
      <c r="V20" s="50" t="s">
        <v>23</v>
      </c>
      <c r="W20" s="50" t="s">
        <v>24</v>
      </c>
      <c r="X20" s="50" t="s">
        <v>25</v>
      </c>
      <c r="Y20" s="50" t="s">
        <v>26</v>
      </c>
      <c r="Z20" s="50" t="s">
        <v>27</v>
      </c>
      <c r="AA20" s="50" t="s">
        <v>28</v>
      </c>
      <c r="AB20" s="50" t="s">
        <v>29</v>
      </c>
      <c r="AC20" s="49" t="s">
        <v>410</v>
      </c>
      <c r="AD20" s="3"/>
    </row>
    <row r="21" spans="1:30" ht="18.75" x14ac:dyDescent="0.35">
      <c r="A21" s="237"/>
      <c r="B21" s="237"/>
      <c r="C21" s="237"/>
      <c r="D21" s="228"/>
      <c r="E21" s="228"/>
      <c r="F21" s="49" t="s">
        <v>130</v>
      </c>
      <c r="G21" s="50" t="s">
        <v>7</v>
      </c>
      <c r="H21" s="238" t="s">
        <v>8</v>
      </c>
      <c r="I21" s="238"/>
      <c r="J21" s="238"/>
      <c r="K21" s="238" t="s">
        <v>126</v>
      </c>
      <c r="L21" s="238"/>
      <c r="M21" s="238"/>
      <c r="N21" s="238"/>
      <c r="O21" s="238" t="s">
        <v>126</v>
      </c>
      <c r="P21" s="238"/>
      <c r="Q21" s="238"/>
      <c r="R21" s="265" t="s">
        <v>30</v>
      </c>
      <c r="S21" s="265"/>
      <c r="T21" s="265"/>
      <c r="U21" s="50" t="s">
        <v>31</v>
      </c>
      <c r="V21" s="50" t="s">
        <v>32</v>
      </c>
      <c r="W21" s="238" t="s">
        <v>8</v>
      </c>
      <c r="X21" s="238"/>
      <c r="Y21" s="238"/>
      <c r="Z21" s="238"/>
      <c r="AA21" s="238"/>
      <c r="AB21" s="238"/>
      <c r="AC21" s="52" t="s">
        <v>30</v>
      </c>
      <c r="AD21" s="3"/>
    </row>
    <row r="22" spans="1:30" x14ac:dyDescent="0.2">
      <c r="A22" s="40">
        <v>796</v>
      </c>
      <c r="B22" s="228" t="s">
        <v>154</v>
      </c>
      <c r="C22" s="40" t="s">
        <v>138</v>
      </c>
      <c r="D22" s="264" t="s">
        <v>84</v>
      </c>
      <c r="E22" s="264"/>
      <c r="F22" s="4">
        <v>5.85</v>
      </c>
      <c r="G22" s="4">
        <v>5.53</v>
      </c>
      <c r="H22" s="5">
        <v>7.8</v>
      </c>
      <c r="I22" s="40">
        <v>44</v>
      </c>
      <c r="J22" s="40" t="s">
        <v>15</v>
      </c>
      <c r="K22" s="40">
        <v>2.09</v>
      </c>
      <c r="L22" s="4">
        <v>0.84</v>
      </c>
      <c r="M22" s="4">
        <v>0</v>
      </c>
      <c r="N22" s="40">
        <v>2.7</v>
      </c>
      <c r="O22" s="1">
        <v>3.04</v>
      </c>
      <c r="P22" s="1">
        <v>3.04</v>
      </c>
      <c r="Q22" s="1">
        <v>5.74</v>
      </c>
      <c r="R22" s="2">
        <v>53</v>
      </c>
      <c r="S22" s="2">
        <v>0</v>
      </c>
      <c r="T22" s="2" t="s">
        <v>15</v>
      </c>
      <c r="U22" s="1">
        <v>3.84</v>
      </c>
      <c r="V22" s="2">
        <v>29.5</v>
      </c>
      <c r="W22" s="2" t="s">
        <v>15</v>
      </c>
      <c r="X22" s="2" t="s">
        <v>15</v>
      </c>
      <c r="Y22" s="2" t="s">
        <v>15</v>
      </c>
      <c r="Z22" s="2" t="s">
        <v>15</v>
      </c>
      <c r="AA22" s="2" t="s">
        <v>15</v>
      </c>
      <c r="AB22" s="2" t="s">
        <v>15</v>
      </c>
      <c r="AC22" s="21">
        <f>(U22/1.724)</f>
        <v>2.2273781902552203</v>
      </c>
      <c r="AD22" s="3"/>
    </row>
    <row r="23" spans="1:30" x14ac:dyDescent="0.2">
      <c r="A23" s="40">
        <v>797</v>
      </c>
      <c r="B23" s="280"/>
      <c r="C23" s="11" t="s">
        <v>140</v>
      </c>
      <c r="D23" s="264" t="s">
        <v>85</v>
      </c>
      <c r="E23" s="264"/>
      <c r="F23" s="4">
        <v>6.1</v>
      </c>
      <c r="G23" s="4">
        <v>5.5</v>
      </c>
      <c r="H23" s="5">
        <v>1.9</v>
      </c>
      <c r="I23" s="40">
        <v>20</v>
      </c>
      <c r="J23" s="40" t="s">
        <v>15</v>
      </c>
      <c r="K23" s="4">
        <v>1.6</v>
      </c>
      <c r="L23" s="4">
        <v>0.48</v>
      </c>
      <c r="M23" s="4">
        <v>0</v>
      </c>
      <c r="N23" s="40">
        <v>2.2999999999999998</v>
      </c>
      <c r="O23" s="1">
        <v>2.13</v>
      </c>
      <c r="P23" s="1">
        <v>2.13</v>
      </c>
      <c r="Q23" s="1">
        <v>4.43</v>
      </c>
      <c r="R23" s="2">
        <v>48.1</v>
      </c>
      <c r="S23" s="2">
        <v>0</v>
      </c>
      <c r="T23" s="2" t="s">
        <v>15</v>
      </c>
      <c r="U23" s="1">
        <v>2.1800000000000002</v>
      </c>
      <c r="V23" s="2">
        <v>27.4</v>
      </c>
      <c r="W23" s="2" t="s">
        <v>15</v>
      </c>
      <c r="X23" s="2" t="s">
        <v>15</v>
      </c>
      <c r="Y23" s="2" t="s">
        <v>15</v>
      </c>
      <c r="Z23" s="2" t="s">
        <v>15</v>
      </c>
      <c r="AA23" s="2" t="s">
        <v>15</v>
      </c>
      <c r="AB23" s="2" t="s">
        <v>15</v>
      </c>
      <c r="AC23" s="21">
        <f t="shared" ref="AC23:AC26" si="0">(U23/1.724)</f>
        <v>1.2645011600928076</v>
      </c>
      <c r="AD23" s="3"/>
    </row>
    <row r="24" spans="1:30" x14ac:dyDescent="0.2">
      <c r="A24" s="40">
        <v>798</v>
      </c>
      <c r="B24" s="280"/>
      <c r="C24" s="40" t="s">
        <v>139</v>
      </c>
      <c r="D24" s="264" t="s">
        <v>86</v>
      </c>
      <c r="E24" s="264"/>
      <c r="F24" s="4">
        <v>5.46</v>
      </c>
      <c r="G24" s="4">
        <v>4.93</v>
      </c>
      <c r="H24" s="5">
        <v>0.1</v>
      </c>
      <c r="I24" s="40">
        <v>11</v>
      </c>
      <c r="J24" s="40" t="s">
        <v>15</v>
      </c>
      <c r="K24" s="4">
        <v>0.44</v>
      </c>
      <c r="L24" s="4">
        <v>0.09</v>
      </c>
      <c r="M24" s="4">
        <v>0.1</v>
      </c>
      <c r="N24" s="40">
        <v>2.4</v>
      </c>
      <c r="O24" s="1">
        <v>0.56000000000000005</v>
      </c>
      <c r="P24" s="1">
        <v>0.66</v>
      </c>
      <c r="Q24" s="1">
        <v>2.96</v>
      </c>
      <c r="R24" s="2">
        <v>18.899999999999999</v>
      </c>
      <c r="S24" s="2">
        <v>15.2</v>
      </c>
      <c r="T24" s="2" t="s">
        <v>15</v>
      </c>
      <c r="U24" s="1">
        <v>1.41</v>
      </c>
      <c r="V24" s="2">
        <v>22</v>
      </c>
      <c r="W24" s="2" t="s">
        <v>15</v>
      </c>
      <c r="X24" s="2" t="s">
        <v>15</v>
      </c>
      <c r="Y24" s="2" t="s">
        <v>15</v>
      </c>
      <c r="Z24" s="2" t="s">
        <v>15</v>
      </c>
      <c r="AA24" s="2" t="s">
        <v>15</v>
      </c>
      <c r="AB24" s="2" t="s">
        <v>15</v>
      </c>
      <c r="AC24" s="21">
        <f t="shared" si="0"/>
        <v>0.81786542923433869</v>
      </c>
      <c r="AD24" s="3"/>
    </row>
    <row r="25" spans="1:30" x14ac:dyDescent="0.2">
      <c r="A25" s="40">
        <v>799</v>
      </c>
      <c r="B25" s="280"/>
      <c r="C25" s="40" t="s">
        <v>141</v>
      </c>
      <c r="D25" s="264" t="s">
        <v>87</v>
      </c>
      <c r="E25" s="264"/>
      <c r="F25" s="4">
        <v>5.2</v>
      </c>
      <c r="G25" s="4">
        <v>5</v>
      </c>
      <c r="H25" s="5">
        <v>0.1</v>
      </c>
      <c r="I25" s="40">
        <v>9</v>
      </c>
      <c r="J25" s="40" t="s">
        <v>15</v>
      </c>
      <c r="K25" s="4">
        <v>0.18</v>
      </c>
      <c r="L25" s="4">
        <v>0.02</v>
      </c>
      <c r="M25" s="4">
        <v>0.1</v>
      </c>
      <c r="N25" s="40">
        <v>2.2999999999999998</v>
      </c>
      <c r="O25" s="1">
        <v>0.22</v>
      </c>
      <c r="P25" s="1">
        <v>0.32</v>
      </c>
      <c r="Q25" s="1">
        <v>2.52</v>
      </c>
      <c r="R25" s="2">
        <v>8.6999999999999993</v>
      </c>
      <c r="S25" s="2">
        <v>31.3</v>
      </c>
      <c r="T25" s="2" t="s">
        <v>15</v>
      </c>
      <c r="U25" s="1">
        <v>1.02</v>
      </c>
      <c r="V25" s="2">
        <v>10.3</v>
      </c>
      <c r="W25" s="2" t="s">
        <v>15</v>
      </c>
      <c r="X25" s="2" t="s">
        <v>15</v>
      </c>
      <c r="Y25" s="2" t="s">
        <v>15</v>
      </c>
      <c r="Z25" s="2" t="s">
        <v>15</v>
      </c>
      <c r="AA25" s="2" t="s">
        <v>15</v>
      </c>
      <c r="AB25" s="2" t="s">
        <v>15</v>
      </c>
      <c r="AC25" s="21">
        <f t="shared" si="0"/>
        <v>0.59164733178654294</v>
      </c>
      <c r="AD25" s="3"/>
    </row>
    <row r="26" spans="1:30" x14ac:dyDescent="0.2">
      <c r="A26" s="40">
        <v>800</v>
      </c>
      <c r="B26" s="280"/>
      <c r="C26" s="40" t="s">
        <v>142</v>
      </c>
      <c r="D26" s="264" t="s">
        <v>88</v>
      </c>
      <c r="E26" s="264"/>
      <c r="F26" s="4">
        <v>5.24</v>
      </c>
      <c r="G26" s="4">
        <v>5.15</v>
      </c>
      <c r="H26" s="5">
        <v>0</v>
      </c>
      <c r="I26" s="40">
        <v>9</v>
      </c>
      <c r="J26" s="40" t="s">
        <v>15</v>
      </c>
      <c r="K26" s="4">
        <v>0.02</v>
      </c>
      <c r="L26" s="4">
        <v>0</v>
      </c>
      <c r="M26" s="4">
        <v>0</v>
      </c>
      <c r="N26" s="40">
        <v>1.9</v>
      </c>
      <c r="O26" s="1">
        <v>0.04</v>
      </c>
      <c r="P26" s="1">
        <v>0.04</v>
      </c>
      <c r="Q26" s="1">
        <v>1.94</v>
      </c>
      <c r="R26" s="2">
        <v>2.1</v>
      </c>
      <c r="S26" s="2">
        <v>0</v>
      </c>
      <c r="T26" s="2" t="s">
        <v>15</v>
      </c>
      <c r="U26" s="1">
        <v>1.02</v>
      </c>
      <c r="V26" s="2">
        <v>8.1999999999999993</v>
      </c>
      <c r="W26" s="2" t="s">
        <v>15</v>
      </c>
      <c r="X26" s="2" t="s">
        <v>15</v>
      </c>
      <c r="Y26" s="2" t="s">
        <v>15</v>
      </c>
      <c r="Z26" s="2" t="s">
        <v>15</v>
      </c>
      <c r="AA26" s="2" t="s">
        <v>15</v>
      </c>
      <c r="AB26" s="2" t="s">
        <v>15</v>
      </c>
      <c r="AC26" s="21">
        <f t="shared" si="0"/>
        <v>0.59164733178654294</v>
      </c>
      <c r="AD26" s="3"/>
    </row>
    <row r="27" spans="1:30" ht="18.75" thickBo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O27" s="3"/>
      <c r="P27" s="3"/>
      <c r="Q27" s="3"/>
      <c r="R27" s="3"/>
      <c r="S27" s="3"/>
      <c r="T27" s="3"/>
      <c r="U27" s="221" t="s">
        <v>534</v>
      </c>
      <c r="V27" s="3"/>
      <c r="W27" s="3"/>
      <c r="X27" s="3"/>
      <c r="Y27" s="3"/>
      <c r="Z27" s="3"/>
      <c r="AA27" s="3"/>
      <c r="AB27" s="3"/>
      <c r="AC27" s="225" t="s">
        <v>536</v>
      </c>
      <c r="AD27" s="3"/>
    </row>
    <row r="28" spans="1:30" ht="19.5" thickBot="1" x14ac:dyDescent="0.35">
      <c r="A28" s="234" t="s">
        <v>168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6"/>
      <c r="M28" s="3"/>
      <c r="N28" s="3"/>
      <c r="O28" s="3"/>
      <c r="P28" s="3"/>
      <c r="Q28" s="3"/>
      <c r="R28" s="3"/>
      <c r="S28" s="3"/>
      <c r="T28" s="3"/>
      <c r="U28" s="222">
        <f>(U22*5+U23*15+U24*20)/(5+15+20)</f>
        <v>2.0025000000000004</v>
      </c>
      <c r="V28" s="3"/>
      <c r="W28" s="3"/>
      <c r="X28" s="3"/>
      <c r="Y28" s="3"/>
      <c r="Z28" s="3"/>
      <c r="AA28" s="3"/>
      <c r="AB28" s="3"/>
      <c r="AC28" s="226">
        <f>AVERAGE(AC24:AC26)</f>
        <v>0.66705336426914152</v>
      </c>
      <c r="AD28" s="3"/>
    </row>
    <row r="29" spans="1:30" ht="18" x14ac:dyDescent="0.35">
      <c r="A29" s="92" t="s">
        <v>186</v>
      </c>
      <c r="B29" s="3"/>
      <c r="C29" s="3"/>
      <c r="D29" s="3"/>
      <c r="E29" s="3"/>
      <c r="F29" s="3"/>
      <c r="G29" s="3"/>
      <c r="H29" s="3"/>
      <c r="I29" s="3"/>
      <c r="J29" s="3"/>
      <c r="K29" s="3"/>
      <c r="M29" s="3"/>
      <c r="N29" s="3"/>
      <c r="O29" s="3"/>
      <c r="P29" s="3"/>
      <c r="Q29" s="3"/>
      <c r="R29" s="3"/>
      <c r="S29" s="3"/>
      <c r="T29" s="3"/>
      <c r="U29" s="223" t="s">
        <v>535</v>
      </c>
      <c r="V29" s="3"/>
      <c r="W29" s="3"/>
      <c r="X29" s="3"/>
      <c r="Y29" s="3"/>
      <c r="Z29" s="3"/>
      <c r="AA29" s="3"/>
      <c r="AB29" s="3"/>
      <c r="AC29" s="3"/>
      <c r="AD29" s="3"/>
    </row>
    <row r="30" spans="1:30" ht="31.5" x14ac:dyDescent="0.3">
      <c r="A30" s="239" t="s">
        <v>0</v>
      </c>
      <c r="B30" s="240" t="s">
        <v>136</v>
      </c>
      <c r="C30" s="240" t="s">
        <v>137</v>
      </c>
      <c r="D30" s="240" t="s">
        <v>179</v>
      </c>
      <c r="E30" s="242" t="s">
        <v>1</v>
      </c>
      <c r="F30" s="242"/>
      <c r="G30" s="42" t="s">
        <v>176</v>
      </c>
      <c r="H30" s="42" t="s">
        <v>175</v>
      </c>
      <c r="I30" s="43" t="s">
        <v>174</v>
      </c>
      <c r="J30" s="43" t="s">
        <v>173</v>
      </c>
      <c r="K30" s="243" t="s">
        <v>172</v>
      </c>
      <c r="L30" s="244"/>
      <c r="M30" s="3"/>
      <c r="N30" s="3"/>
      <c r="O30" s="3"/>
      <c r="P30" s="3"/>
      <c r="Q30" s="3"/>
      <c r="R30" s="3"/>
      <c r="S30" s="3"/>
      <c r="T30" s="3"/>
      <c r="U30" s="224">
        <f>U28*40</f>
        <v>80.100000000000023</v>
      </c>
      <c r="V30" s="3"/>
      <c r="W30" s="3"/>
      <c r="X30" s="3"/>
      <c r="Y30" s="3"/>
      <c r="Z30" s="3"/>
      <c r="AA30" s="3"/>
      <c r="AB30" s="3"/>
      <c r="AC30" s="3"/>
      <c r="AD30" s="3"/>
    </row>
    <row r="31" spans="1:30" ht="15.75" x14ac:dyDescent="0.2">
      <c r="A31" s="239"/>
      <c r="B31" s="241"/>
      <c r="C31" s="241"/>
      <c r="D31" s="241"/>
      <c r="E31" s="242"/>
      <c r="F31" s="242"/>
      <c r="G31" s="242" t="s">
        <v>171</v>
      </c>
      <c r="H31" s="242"/>
      <c r="I31" s="242"/>
      <c r="J31" s="242"/>
      <c r="K31" s="245"/>
      <c r="L31" s="246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x14ac:dyDescent="0.2">
      <c r="A32" s="40">
        <v>490</v>
      </c>
      <c r="B32" s="228" t="s">
        <v>154</v>
      </c>
      <c r="C32" s="40" t="s">
        <v>138</v>
      </c>
      <c r="D32" s="40">
        <v>56</v>
      </c>
      <c r="E32" s="264">
        <v>796</v>
      </c>
      <c r="F32" s="264"/>
      <c r="G32" s="40">
        <v>1</v>
      </c>
      <c r="H32" s="40">
        <v>2</v>
      </c>
      <c r="I32" s="40">
        <v>36</v>
      </c>
      <c r="J32" s="40">
        <v>61</v>
      </c>
      <c r="K32" s="270" t="s">
        <v>178</v>
      </c>
      <c r="L32" s="27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x14ac:dyDescent="0.2">
      <c r="A33" s="40">
        <v>491</v>
      </c>
      <c r="B33" s="280"/>
      <c r="C33" s="11" t="s">
        <v>140</v>
      </c>
      <c r="D33" s="40">
        <v>57</v>
      </c>
      <c r="E33" s="264">
        <v>797</v>
      </c>
      <c r="F33" s="264"/>
      <c r="G33" s="40">
        <v>1</v>
      </c>
      <c r="H33" s="40">
        <v>2</v>
      </c>
      <c r="I33" s="40">
        <v>36</v>
      </c>
      <c r="J33" s="40">
        <v>61</v>
      </c>
      <c r="K33" s="270" t="s">
        <v>178</v>
      </c>
      <c r="L33" s="27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x14ac:dyDescent="0.2">
      <c r="A34" s="40">
        <v>492</v>
      </c>
      <c r="B34" s="280"/>
      <c r="C34" s="40" t="s">
        <v>139</v>
      </c>
      <c r="D34" s="40">
        <v>58</v>
      </c>
      <c r="E34" s="264">
        <v>798</v>
      </c>
      <c r="F34" s="264"/>
      <c r="G34" s="40">
        <v>1</v>
      </c>
      <c r="H34" s="40">
        <v>1</v>
      </c>
      <c r="I34" s="40">
        <v>34</v>
      </c>
      <c r="J34" s="40">
        <v>64</v>
      </c>
      <c r="K34" s="270" t="s">
        <v>178</v>
      </c>
      <c r="L34" s="27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x14ac:dyDescent="0.2">
      <c r="A35" s="40">
        <v>493</v>
      </c>
      <c r="B35" s="280"/>
      <c r="C35" s="40" t="s">
        <v>141</v>
      </c>
      <c r="D35" s="40">
        <v>59</v>
      </c>
      <c r="E35" s="264">
        <v>799</v>
      </c>
      <c r="F35" s="264"/>
      <c r="G35" s="40">
        <v>1</v>
      </c>
      <c r="H35" s="40">
        <v>1</v>
      </c>
      <c r="I35" s="40">
        <v>31</v>
      </c>
      <c r="J35" s="40">
        <v>67</v>
      </c>
      <c r="K35" s="270" t="s">
        <v>178</v>
      </c>
      <c r="L35" s="27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x14ac:dyDescent="0.2">
      <c r="A36" s="40">
        <v>494</v>
      </c>
      <c r="B36" s="280"/>
      <c r="C36" s="40" t="s">
        <v>142</v>
      </c>
      <c r="D36" s="40">
        <v>60</v>
      </c>
      <c r="E36" s="264">
        <v>800</v>
      </c>
      <c r="F36" s="264"/>
      <c r="G36" s="40">
        <v>0</v>
      </c>
      <c r="H36" s="40">
        <v>1</v>
      </c>
      <c r="I36" s="40">
        <v>33</v>
      </c>
      <c r="J36" s="40">
        <v>66</v>
      </c>
      <c r="K36" s="270" t="s">
        <v>178</v>
      </c>
      <c r="L36" s="27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5.6" thickBo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6.5" thickBot="1" x14ac:dyDescent="0.25">
      <c r="A38" s="234" t="s">
        <v>192</v>
      </c>
      <c r="B38" s="235"/>
      <c r="C38" s="235"/>
      <c r="D38" s="235"/>
      <c r="E38" s="235"/>
      <c r="F38" s="235"/>
      <c r="G38" s="235"/>
      <c r="H38" s="235"/>
      <c r="I38" s="236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5.6" x14ac:dyDescent="0.3">
      <c r="A39" s="160" t="s">
        <v>193</v>
      </c>
      <c r="B39" s="92"/>
      <c r="C39" s="92"/>
      <c r="D39" s="9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5.75" x14ac:dyDescent="0.2">
      <c r="A40" s="253" t="s">
        <v>191</v>
      </c>
      <c r="B40" s="253" t="s">
        <v>136</v>
      </c>
      <c r="C40" s="253" t="s">
        <v>137</v>
      </c>
      <c r="D40" s="243" t="s">
        <v>190</v>
      </c>
      <c r="E40" s="244"/>
      <c r="F40" s="43" t="s">
        <v>189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5.75" x14ac:dyDescent="0.2">
      <c r="A41" s="255"/>
      <c r="B41" s="255"/>
      <c r="C41" s="255"/>
      <c r="D41" s="245"/>
      <c r="E41" s="246"/>
      <c r="F41" s="43" t="s">
        <v>171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x14ac:dyDescent="0.2">
      <c r="A42" s="40">
        <v>796</v>
      </c>
      <c r="B42" s="228" t="s">
        <v>154</v>
      </c>
      <c r="C42" s="40" t="s">
        <v>138</v>
      </c>
      <c r="D42" s="270" t="s">
        <v>84</v>
      </c>
      <c r="E42" s="271"/>
      <c r="F42" s="6">
        <v>0.18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x14ac:dyDescent="0.2">
      <c r="A43" s="40">
        <v>797</v>
      </c>
      <c r="B43" s="280"/>
      <c r="C43" s="11" t="s">
        <v>140</v>
      </c>
      <c r="D43" s="270" t="s">
        <v>85</v>
      </c>
      <c r="E43" s="271"/>
      <c r="F43" s="6">
        <v>0.14000000000000001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x14ac:dyDescent="0.2">
      <c r="A44" s="40">
        <v>798</v>
      </c>
      <c r="B44" s="280"/>
      <c r="C44" s="40" t="s">
        <v>139</v>
      </c>
      <c r="D44" s="270" t="s">
        <v>86</v>
      </c>
      <c r="E44" s="271"/>
      <c r="F44" s="6">
        <v>0.19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x14ac:dyDescent="0.2">
      <c r="A45" s="40">
        <v>799</v>
      </c>
      <c r="B45" s="280"/>
      <c r="C45" s="51" t="s">
        <v>141</v>
      </c>
      <c r="D45" s="270" t="s">
        <v>87</v>
      </c>
      <c r="E45" s="271"/>
      <c r="F45" s="6">
        <v>0.1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x14ac:dyDescent="0.2">
      <c r="A46" s="40">
        <v>800</v>
      </c>
      <c r="B46" s="280"/>
      <c r="C46" s="40" t="s">
        <v>142</v>
      </c>
      <c r="D46" s="270" t="s">
        <v>88</v>
      </c>
      <c r="E46" s="271"/>
      <c r="F46" s="6">
        <v>0.14000000000000001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5.6" thickBo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16.5" thickBot="1" x14ac:dyDescent="0.25">
      <c r="A48" s="234" t="s">
        <v>196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6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15.6" x14ac:dyDescent="0.25">
      <c r="A49" s="156" t="s">
        <v>315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15.75" x14ac:dyDescent="0.2">
      <c r="A50" s="253" t="s">
        <v>136</v>
      </c>
      <c r="B50" s="253" t="s">
        <v>137</v>
      </c>
      <c r="C50" s="253" t="s">
        <v>179</v>
      </c>
      <c r="D50" s="242" t="s">
        <v>213</v>
      </c>
      <c r="E50" s="242"/>
      <c r="F50" s="242"/>
      <c r="G50" s="242"/>
      <c r="H50" s="242"/>
      <c r="I50" s="242"/>
      <c r="J50" s="242"/>
      <c r="K50" s="253" t="s">
        <v>179</v>
      </c>
      <c r="L50" s="239" t="s">
        <v>212</v>
      </c>
      <c r="M50" s="239" t="s">
        <v>211</v>
      </c>
      <c r="N50" s="239" t="s">
        <v>210</v>
      </c>
      <c r="O50" s="229" t="s">
        <v>509</v>
      </c>
      <c r="P50" s="228" t="s">
        <v>530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x14ac:dyDescent="0.2">
      <c r="A51" s="254"/>
      <c r="B51" s="254"/>
      <c r="C51" s="254"/>
      <c r="D51" s="26">
        <v>-2</v>
      </c>
      <c r="E51" s="26">
        <v>-6</v>
      </c>
      <c r="F51" s="26">
        <v>-10</v>
      </c>
      <c r="G51" s="26">
        <v>-30</v>
      </c>
      <c r="H51" s="26">
        <v>-60</v>
      </c>
      <c r="I51" s="26">
        <v>-100</v>
      </c>
      <c r="J51" s="26">
        <v>-1500</v>
      </c>
      <c r="K51" s="254"/>
      <c r="L51" s="239"/>
      <c r="M51" s="239"/>
      <c r="N51" s="239"/>
      <c r="O51" s="230"/>
      <c r="P51" s="228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8" x14ac:dyDescent="0.2">
      <c r="A52" s="255"/>
      <c r="B52" s="255"/>
      <c r="C52" s="255"/>
      <c r="D52" s="256" t="s">
        <v>209</v>
      </c>
      <c r="E52" s="257"/>
      <c r="F52" s="257"/>
      <c r="G52" s="257"/>
      <c r="H52" s="257"/>
      <c r="I52" s="257"/>
      <c r="J52" s="258"/>
      <c r="K52" s="255"/>
      <c r="L52" s="264" t="s">
        <v>208</v>
      </c>
      <c r="M52" s="264"/>
      <c r="N52" s="40" t="s">
        <v>207</v>
      </c>
      <c r="O52" s="52" t="s">
        <v>510</v>
      </c>
      <c r="P52" s="216" t="s">
        <v>510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x14ac:dyDescent="0.2">
      <c r="A53" s="228" t="s">
        <v>154</v>
      </c>
      <c r="B53" s="40" t="s">
        <v>138</v>
      </c>
      <c r="C53" s="40" t="s">
        <v>316</v>
      </c>
      <c r="D53" s="21">
        <v>0.35</v>
      </c>
      <c r="E53" s="21">
        <v>0.3</v>
      </c>
      <c r="F53" s="21">
        <v>0.28699999999999998</v>
      </c>
      <c r="G53" s="21">
        <v>0.23899999999999999</v>
      </c>
      <c r="H53" s="21">
        <v>0.23300000000000001</v>
      </c>
      <c r="I53" s="21">
        <v>0.22600000000000001</v>
      </c>
      <c r="J53" s="21">
        <v>0.19400000000000001</v>
      </c>
      <c r="K53" s="40" t="s">
        <v>317</v>
      </c>
      <c r="L53" s="4">
        <v>1.25</v>
      </c>
      <c r="M53" s="4">
        <v>2.65</v>
      </c>
      <c r="N53" s="21">
        <v>55.438000000000002</v>
      </c>
      <c r="O53" s="23">
        <f>(1 -(L53/M53))</f>
        <v>0.52830188679245282</v>
      </c>
      <c r="P53" s="23">
        <f>(O53*0.95)</f>
        <v>0.50188679245283019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x14ac:dyDescent="0.2">
      <c r="A54" s="280"/>
      <c r="B54" s="11" t="s">
        <v>140</v>
      </c>
      <c r="C54" s="40" t="s">
        <v>318</v>
      </c>
      <c r="D54" s="21">
        <v>0.33900000000000002</v>
      </c>
      <c r="E54" s="21">
        <v>0.29599999999999999</v>
      </c>
      <c r="F54" s="21">
        <v>0.28499999999999998</v>
      </c>
      <c r="G54" s="21">
        <v>0.23599999999999999</v>
      </c>
      <c r="H54" s="21">
        <v>0.23499999999999999</v>
      </c>
      <c r="I54" s="21">
        <v>0.224</v>
      </c>
      <c r="J54" s="21">
        <v>0.19</v>
      </c>
      <c r="K54" s="40" t="s">
        <v>319</v>
      </c>
      <c r="L54" s="4">
        <v>1.17</v>
      </c>
      <c r="M54" s="4">
        <v>2.5099999999999998</v>
      </c>
      <c r="N54" s="21">
        <v>97.016000000000005</v>
      </c>
      <c r="O54" s="23">
        <f t="shared" ref="O54:O57" si="1">(1 -(L54/M54))</f>
        <v>0.53386454183266929</v>
      </c>
      <c r="P54" s="23">
        <f t="shared" ref="P54:P57" si="2">(O54*0.95)</f>
        <v>0.50717131474103583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x14ac:dyDescent="0.2">
      <c r="A55" s="280"/>
      <c r="B55" s="40" t="s">
        <v>139</v>
      </c>
      <c r="C55" s="40" t="s">
        <v>320</v>
      </c>
      <c r="D55" s="21">
        <v>0.44900000000000001</v>
      </c>
      <c r="E55" s="21">
        <v>0.35499999999999998</v>
      </c>
      <c r="F55" s="21">
        <v>0.32900000000000001</v>
      </c>
      <c r="G55" s="21">
        <v>0.27500000000000002</v>
      </c>
      <c r="H55" s="21">
        <v>0.25600000000000001</v>
      </c>
      <c r="I55" s="21">
        <v>0.245</v>
      </c>
      <c r="J55" s="21">
        <v>0.20100000000000001</v>
      </c>
      <c r="K55" s="40" t="s">
        <v>321</v>
      </c>
      <c r="L55" s="4">
        <v>1.1299999999999999</v>
      </c>
      <c r="M55" s="4">
        <v>2.58</v>
      </c>
      <c r="N55" s="21">
        <v>36.957999999999998</v>
      </c>
      <c r="O55" s="23">
        <f t="shared" si="1"/>
        <v>0.5620155038759691</v>
      </c>
      <c r="P55" s="23">
        <f t="shared" si="2"/>
        <v>0.5339147286821706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">
      <c r="A56" s="280"/>
      <c r="B56" s="40" t="s">
        <v>141</v>
      </c>
      <c r="C56" s="40" t="s">
        <v>322</v>
      </c>
      <c r="D56" s="21">
        <v>0.48299999999999998</v>
      </c>
      <c r="E56" s="21">
        <v>0.36499999999999999</v>
      </c>
      <c r="F56" s="21">
        <v>0.33400000000000002</v>
      </c>
      <c r="G56" s="21">
        <v>0.25800000000000001</v>
      </c>
      <c r="H56" s="21">
        <v>0.254</v>
      </c>
      <c r="I56" s="21">
        <v>0.246</v>
      </c>
      <c r="J56" s="21">
        <v>0.20399999999999999</v>
      </c>
      <c r="K56" s="40" t="s">
        <v>323</v>
      </c>
      <c r="L56" s="4">
        <v>1.19</v>
      </c>
      <c r="M56" s="4">
        <v>2.54</v>
      </c>
      <c r="N56" s="21">
        <v>27.719000000000001</v>
      </c>
      <c r="O56" s="23">
        <f t="shared" si="1"/>
        <v>0.53149606299212604</v>
      </c>
      <c r="P56" s="23">
        <f t="shared" si="2"/>
        <v>0.50492125984251968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x14ac:dyDescent="0.2">
      <c r="A57" s="280"/>
      <c r="B57" s="40" t="s">
        <v>142</v>
      </c>
      <c r="C57" s="40" t="s">
        <v>324</v>
      </c>
      <c r="D57" s="21">
        <v>0.46899999999999997</v>
      </c>
      <c r="E57" s="21">
        <v>0.34399999999999997</v>
      </c>
      <c r="F57" s="21">
        <v>0.314</v>
      </c>
      <c r="G57" s="21">
        <v>0.252</v>
      </c>
      <c r="H57" s="21">
        <v>0.247</v>
      </c>
      <c r="I57" s="21">
        <v>0.24099999999999999</v>
      </c>
      <c r="J57" s="21">
        <v>0.20899999999999999</v>
      </c>
      <c r="K57" s="40" t="s">
        <v>325</v>
      </c>
      <c r="L57" s="4">
        <v>1.1100000000000001</v>
      </c>
      <c r="M57" s="4">
        <v>2.62</v>
      </c>
      <c r="N57" s="21">
        <v>41.578000000000003</v>
      </c>
      <c r="O57" s="23">
        <f t="shared" si="1"/>
        <v>0.57633587786259532</v>
      </c>
      <c r="P57" s="23">
        <f t="shared" si="2"/>
        <v>0.54751908396946558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5.75" x14ac:dyDescent="0.2">
      <c r="A59" s="253" t="s">
        <v>136</v>
      </c>
      <c r="B59" s="253" t="s">
        <v>137</v>
      </c>
      <c r="C59" s="253" t="s">
        <v>179</v>
      </c>
      <c r="D59" s="242" t="s">
        <v>213</v>
      </c>
      <c r="E59" s="242"/>
      <c r="F59" s="242"/>
      <c r="G59" s="242"/>
      <c r="H59" s="242"/>
      <c r="I59" s="242"/>
      <c r="J59" s="242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x14ac:dyDescent="0.2">
      <c r="A60" s="254"/>
      <c r="B60" s="254"/>
      <c r="C60" s="254"/>
      <c r="D60" s="26">
        <v>-2</v>
      </c>
      <c r="E60" s="26">
        <v>-6</v>
      </c>
      <c r="F60" s="52">
        <v>-10</v>
      </c>
      <c r="G60" s="26">
        <v>-30</v>
      </c>
      <c r="H60" s="26">
        <v>-60</v>
      </c>
      <c r="I60" s="26">
        <v>-100</v>
      </c>
      <c r="J60" s="26">
        <v>-1500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8.75" x14ac:dyDescent="0.2">
      <c r="A61" s="255"/>
      <c r="B61" s="255"/>
      <c r="C61" s="255"/>
      <c r="D61" s="256" t="s">
        <v>458</v>
      </c>
      <c r="E61" s="257"/>
      <c r="F61" s="257"/>
      <c r="G61" s="257"/>
      <c r="H61" s="257"/>
      <c r="I61" s="257"/>
      <c r="J61" s="258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x14ac:dyDescent="0.2">
      <c r="A62" s="228" t="s">
        <v>154</v>
      </c>
      <c r="B62" s="40" t="s">
        <v>138</v>
      </c>
      <c r="C62" s="40" t="s">
        <v>316</v>
      </c>
      <c r="D62" s="21">
        <f>D53*$L53</f>
        <v>0.4375</v>
      </c>
      <c r="E62" s="21">
        <f t="shared" ref="E62:J62" si="3">E53*$L53</f>
        <v>0.375</v>
      </c>
      <c r="F62" s="21">
        <f t="shared" si="3"/>
        <v>0.35874999999999996</v>
      </c>
      <c r="G62" s="21">
        <f t="shared" si="3"/>
        <v>0.29874999999999996</v>
      </c>
      <c r="H62" s="21">
        <f t="shared" si="3"/>
        <v>0.29125000000000001</v>
      </c>
      <c r="I62" s="21">
        <f t="shared" si="3"/>
        <v>0.28250000000000003</v>
      </c>
      <c r="J62" s="21">
        <f t="shared" si="3"/>
        <v>0.24249999999999999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x14ac:dyDescent="0.2">
      <c r="A63" s="280"/>
      <c r="B63" s="11" t="s">
        <v>140</v>
      </c>
      <c r="C63" s="40" t="s">
        <v>318</v>
      </c>
      <c r="D63" s="21">
        <f t="shared" ref="D63:J66" si="4">D54*$L54</f>
        <v>0.39662999999999998</v>
      </c>
      <c r="E63" s="21">
        <f t="shared" si="4"/>
        <v>0.34631999999999996</v>
      </c>
      <c r="F63" s="21">
        <f t="shared" si="4"/>
        <v>0.33344999999999997</v>
      </c>
      <c r="G63" s="21">
        <f t="shared" si="4"/>
        <v>0.27611999999999998</v>
      </c>
      <c r="H63" s="21">
        <f t="shared" si="4"/>
        <v>0.27494999999999997</v>
      </c>
      <c r="I63" s="21">
        <f t="shared" si="4"/>
        <v>0.26207999999999998</v>
      </c>
      <c r="J63" s="21">
        <f t="shared" si="4"/>
        <v>0.2223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x14ac:dyDescent="0.2">
      <c r="A64" s="280"/>
      <c r="B64" s="40" t="s">
        <v>139</v>
      </c>
      <c r="C64" s="40" t="s">
        <v>320</v>
      </c>
      <c r="D64" s="21">
        <f t="shared" si="4"/>
        <v>0.50736999999999999</v>
      </c>
      <c r="E64" s="21">
        <f t="shared" si="4"/>
        <v>0.40114999999999995</v>
      </c>
      <c r="F64" s="21">
        <f t="shared" si="4"/>
        <v>0.37176999999999999</v>
      </c>
      <c r="G64" s="21">
        <f t="shared" si="4"/>
        <v>0.31074999999999997</v>
      </c>
      <c r="H64" s="21">
        <f t="shared" si="4"/>
        <v>0.28927999999999998</v>
      </c>
      <c r="I64" s="21">
        <f t="shared" si="4"/>
        <v>0.27684999999999998</v>
      </c>
      <c r="J64" s="21">
        <f t="shared" si="4"/>
        <v>0.22713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x14ac:dyDescent="0.2">
      <c r="A65" s="280"/>
      <c r="B65" s="40" t="s">
        <v>141</v>
      </c>
      <c r="C65" s="40" t="s">
        <v>322</v>
      </c>
      <c r="D65" s="21">
        <f t="shared" si="4"/>
        <v>0.57477</v>
      </c>
      <c r="E65" s="21">
        <f t="shared" si="4"/>
        <v>0.43434999999999996</v>
      </c>
      <c r="F65" s="21">
        <f t="shared" si="4"/>
        <v>0.39745999999999998</v>
      </c>
      <c r="G65" s="21">
        <f t="shared" si="4"/>
        <v>0.30702000000000002</v>
      </c>
      <c r="H65" s="21">
        <f t="shared" si="4"/>
        <v>0.30225999999999997</v>
      </c>
      <c r="I65" s="21">
        <f t="shared" si="4"/>
        <v>0.29274</v>
      </c>
      <c r="J65" s="21">
        <f t="shared" si="4"/>
        <v>0.24275999999999998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x14ac:dyDescent="0.2">
      <c r="A66" s="280"/>
      <c r="B66" s="40" t="s">
        <v>142</v>
      </c>
      <c r="C66" s="40" t="s">
        <v>324</v>
      </c>
      <c r="D66" s="21">
        <f t="shared" si="4"/>
        <v>0.52059</v>
      </c>
      <c r="E66" s="21">
        <f t="shared" si="4"/>
        <v>0.38184000000000001</v>
      </c>
      <c r="F66" s="21">
        <f t="shared" si="4"/>
        <v>0.34854000000000002</v>
      </c>
      <c r="G66" s="21">
        <f t="shared" si="4"/>
        <v>0.27972000000000002</v>
      </c>
      <c r="H66" s="21">
        <f t="shared" si="4"/>
        <v>0.27417000000000002</v>
      </c>
      <c r="I66" s="21">
        <f t="shared" si="4"/>
        <v>0.26751000000000003</v>
      </c>
      <c r="J66" s="21">
        <f t="shared" si="4"/>
        <v>0.23199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5.6" thickBo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16.149999999999999" thickBot="1" x14ac:dyDescent="0.35">
      <c r="A68" s="140" t="s">
        <v>411</v>
      </c>
      <c r="B68" s="159"/>
      <c r="C68" s="89"/>
      <c r="D68" s="89"/>
      <c r="E68" s="89"/>
      <c r="F68" s="89"/>
      <c r="G68" s="89"/>
      <c r="H68" s="89"/>
      <c r="I68" s="89"/>
      <c r="J68" s="89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x14ac:dyDescent="0.2">
      <c r="A69" s="259" t="s">
        <v>137</v>
      </c>
      <c r="B69" s="262" t="s">
        <v>413</v>
      </c>
      <c r="C69" s="96"/>
      <c r="D69" s="96"/>
      <c r="E69" s="96"/>
      <c r="F69" s="96"/>
      <c r="G69" s="96"/>
      <c r="H69" s="96"/>
      <c r="I69" s="96"/>
      <c r="J69" s="96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x14ac:dyDescent="0.2">
      <c r="A70" s="260"/>
      <c r="B70" s="263"/>
      <c r="C70" s="96"/>
      <c r="D70" s="96"/>
      <c r="E70" s="96"/>
      <c r="F70" s="96"/>
      <c r="G70" s="96"/>
      <c r="H70" s="96"/>
      <c r="I70" s="96"/>
      <c r="J70" s="96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x14ac:dyDescent="0.2">
      <c r="A71" s="261"/>
      <c r="B71" s="263"/>
      <c r="C71" s="96"/>
      <c r="D71" s="96"/>
      <c r="E71" s="96"/>
      <c r="F71" s="96"/>
      <c r="G71" s="96"/>
      <c r="H71" s="96"/>
      <c r="I71" s="96"/>
      <c r="J71" s="96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x14ac:dyDescent="0.25">
      <c r="A72" s="153" t="s">
        <v>138</v>
      </c>
      <c r="B72" s="138" t="s">
        <v>427</v>
      </c>
      <c r="C72" s="8"/>
      <c r="D72" s="8"/>
      <c r="E72" s="8"/>
      <c r="F72" s="8"/>
      <c r="G72" s="8"/>
      <c r="H72" s="8"/>
      <c r="I72" s="8"/>
      <c r="J72" s="8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15.6" thickBot="1" x14ac:dyDescent="0.3">
      <c r="A73" s="148" t="s">
        <v>142</v>
      </c>
      <c r="B73" s="149" t="s">
        <v>426</v>
      </c>
      <c r="C73" s="8"/>
      <c r="D73" s="8"/>
      <c r="E73" s="8"/>
      <c r="F73" s="8"/>
      <c r="G73" s="8"/>
      <c r="H73" s="8"/>
      <c r="I73" s="8"/>
      <c r="J73" s="8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25">
      <c r="A74" s="3"/>
      <c r="B74" s="3"/>
      <c r="C74" s="8"/>
      <c r="D74" s="8"/>
      <c r="E74" s="8"/>
      <c r="F74" s="8"/>
      <c r="G74" s="8"/>
      <c r="H74" s="8"/>
      <c r="I74" s="8"/>
      <c r="J74" s="8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25">
      <c r="A75" s="3"/>
      <c r="B75" s="3"/>
      <c r="C75" s="8"/>
      <c r="D75" s="8"/>
      <c r="E75" s="8"/>
      <c r="F75" s="8"/>
      <c r="G75" s="8"/>
      <c r="H75" s="8"/>
      <c r="I75" s="8"/>
      <c r="J75" s="8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</sheetData>
  <mergeCells count="70">
    <mergeCell ref="D46:E46"/>
    <mergeCell ref="D42:E42"/>
    <mergeCell ref="D43:E43"/>
    <mergeCell ref="L50:L51"/>
    <mergeCell ref="M50:M51"/>
    <mergeCell ref="N50:N51"/>
    <mergeCell ref="L52:M52"/>
    <mergeCell ref="A50:A52"/>
    <mergeCell ref="B50:B52"/>
    <mergeCell ref="C50:C52"/>
    <mergeCell ref="D50:J50"/>
    <mergeCell ref="K50:K52"/>
    <mergeCell ref="K32:L32"/>
    <mergeCell ref="K36:L36"/>
    <mergeCell ref="E33:F33"/>
    <mergeCell ref="K33:L33"/>
    <mergeCell ref="E34:F34"/>
    <mergeCell ref="K34:L34"/>
    <mergeCell ref="E35:F35"/>
    <mergeCell ref="K35:L35"/>
    <mergeCell ref="E36:F36"/>
    <mergeCell ref="E32:F32"/>
    <mergeCell ref="A62:A66"/>
    <mergeCell ref="D61:J61"/>
    <mergeCell ref="A69:A71"/>
    <mergeCell ref="B69:B71"/>
    <mergeCell ref="D23:E23"/>
    <mergeCell ref="D24:E24"/>
    <mergeCell ref="D25:E25"/>
    <mergeCell ref="D26:E26"/>
    <mergeCell ref="B22:B26"/>
    <mergeCell ref="D30:D31"/>
    <mergeCell ref="A30:A31"/>
    <mergeCell ref="B30:B31"/>
    <mergeCell ref="C30:C31"/>
    <mergeCell ref="A28:L28"/>
    <mergeCell ref="E30:F31"/>
    <mergeCell ref="K30:L31"/>
    <mergeCell ref="C20:C21"/>
    <mergeCell ref="A59:A61"/>
    <mergeCell ref="B59:B61"/>
    <mergeCell ref="C59:C61"/>
    <mergeCell ref="D59:J59"/>
    <mergeCell ref="G31:J31"/>
    <mergeCell ref="B32:B36"/>
    <mergeCell ref="A38:I38"/>
    <mergeCell ref="A40:A41"/>
    <mergeCell ref="B40:B41"/>
    <mergeCell ref="C40:C41"/>
    <mergeCell ref="D40:E41"/>
    <mergeCell ref="A53:A57"/>
    <mergeCell ref="B42:B46"/>
    <mergeCell ref="D44:E44"/>
    <mergeCell ref="D45:E45"/>
    <mergeCell ref="P50:P51"/>
    <mergeCell ref="O50:O51"/>
    <mergeCell ref="A17:AC17"/>
    <mergeCell ref="A1:E1"/>
    <mergeCell ref="D52:J52"/>
    <mergeCell ref="A48:O48"/>
    <mergeCell ref="R21:T21"/>
    <mergeCell ref="W21:AB21"/>
    <mergeCell ref="D22:E22"/>
    <mergeCell ref="O21:Q21"/>
    <mergeCell ref="A20:A21"/>
    <mergeCell ref="D20:E21"/>
    <mergeCell ref="F20:G20"/>
    <mergeCell ref="H21:J21"/>
    <mergeCell ref="K21:N21"/>
    <mergeCell ref="B20:B21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2"/>
  <sheetViews>
    <sheetView zoomScale="80" zoomScaleNormal="80" workbookViewId="0">
      <selection sqref="A1:E1"/>
    </sheetView>
  </sheetViews>
  <sheetFormatPr defaultColWidth="9.140625" defaultRowHeight="15" x14ac:dyDescent="0.25"/>
  <cols>
    <col min="1" max="2" width="31.5703125" style="84" bestFit="1" customWidth="1"/>
    <col min="3" max="3" width="38" style="84" bestFit="1" customWidth="1"/>
    <col min="4" max="4" width="22" style="84" bestFit="1" customWidth="1"/>
    <col min="5" max="5" width="56.5703125" style="84" bestFit="1" customWidth="1"/>
    <col min="6" max="6" width="13.85546875" style="84" customWidth="1"/>
    <col min="7" max="10" width="9.140625" style="84"/>
    <col min="11" max="11" width="10.42578125" style="84" bestFit="1" customWidth="1"/>
    <col min="12" max="12" width="23.140625" style="84" bestFit="1" customWidth="1"/>
    <col min="13" max="13" width="29.5703125" style="84" bestFit="1" customWidth="1"/>
    <col min="14" max="14" width="29.42578125" style="84" bestFit="1" customWidth="1"/>
    <col min="15" max="15" width="20.85546875" style="84" bestFit="1" customWidth="1"/>
    <col min="16" max="16" width="31.42578125" style="84" bestFit="1" customWidth="1"/>
    <col min="17" max="28" width="9.140625" style="84"/>
    <col min="29" max="29" width="17.5703125" style="84" bestFit="1" customWidth="1"/>
    <col min="30" max="16384" width="9.140625" style="84"/>
  </cols>
  <sheetData>
    <row r="1" spans="1:30" ht="30.75" thickBot="1" x14ac:dyDescent="0.3">
      <c r="A1" s="341" t="s">
        <v>537</v>
      </c>
      <c r="B1" s="342"/>
      <c r="C1" s="342"/>
      <c r="D1" s="342"/>
      <c r="E1" s="343"/>
      <c r="F1" s="88"/>
      <c r="G1" s="88"/>
      <c r="H1" s="34"/>
      <c r="I1" s="34"/>
      <c r="J1" s="34"/>
      <c r="K1" s="34"/>
      <c r="L1" s="34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30" ht="15.6" x14ac:dyDescent="0.3">
      <c r="A2" s="116" t="s">
        <v>440</v>
      </c>
      <c r="B2" s="67"/>
      <c r="C2" s="67" t="s">
        <v>441</v>
      </c>
      <c r="D2" s="67" t="s">
        <v>444</v>
      </c>
      <c r="E2" s="117" t="s">
        <v>466</v>
      </c>
      <c r="F2" s="34"/>
      <c r="G2" s="20"/>
      <c r="H2" s="61"/>
      <c r="I2" s="61"/>
      <c r="J2" s="61"/>
      <c r="K2" s="61"/>
      <c r="L2" s="61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0" ht="15.75" x14ac:dyDescent="0.25">
      <c r="A3" s="118" t="s">
        <v>442</v>
      </c>
      <c r="B3" s="68"/>
      <c r="C3" s="68" t="s">
        <v>515</v>
      </c>
      <c r="D3" s="68" t="s">
        <v>445</v>
      </c>
      <c r="E3" s="119" t="s">
        <v>474</v>
      </c>
      <c r="F3" s="61"/>
      <c r="G3" s="20"/>
      <c r="H3" s="61"/>
      <c r="I3" s="61"/>
      <c r="J3" s="61"/>
      <c r="K3" s="61"/>
      <c r="L3" s="61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pans="1:30" ht="15.6" x14ac:dyDescent="0.3">
      <c r="A4" s="118" t="s">
        <v>446</v>
      </c>
      <c r="B4" s="68"/>
      <c r="C4" s="175">
        <v>-18.121237000000001</v>
      </c>
      <c r="D4" s="68" t="s">
        <v>461</v>
      </c>
      <c r="E4" s="119" t="s">
        <v>467</v>
      </c>
      <c r="F4" s="61"/>
      <c r="G4" s="20"/>
      <c r="H4" s="61"/>
      <c r="I4" s="61"/>
      <c r="J4" s="61"/>
      <c r="K4" s="61"/>
      <c r="L4" s="61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pans="1:30" ht="15.6" x14ac:dyDescent="0.3">
      <c r="A5" s="118" t="s">
        <v>460</v>
      </c>
      <c r="B5" s="68"/>
      <c r="C5" s="70">
        <v>1001</v>
      </c>
      <c r="D5" s="68"/>
      <c r="E5" s="119"/>
      <c r="F5" s="61"/>
      <c r="G5" s="61"/>
      <c r="H5" s="61"/>
      <c r="I5" s="61"/>
      <c r="J5" s="61"/>
      <c r="K5" s="61"/>
      <c r="L5" s="61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1:30" ht="15.6" x14ac:dyDescent="0.3">
      <c r="A6" s="118" t="s">
        <v>447</v>
      </c>
      <c r="B6" s="68"/>
      <c r="C6" s="68">
        <v>-46.489037000000003</v>
      </c>
      <c r="D6" s="68"/>
      <c r="E6" s="119"/>
      <c r="F6" s="61"/>
      <c r="G6" s="61"/>
      <c r="H6" s="61"/>
      <c r="I6" s="61"/>
      <c r="J6" s="61"/>
      <c r="K6" s="61"/>
      <c r="L6" s="61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15.6" x14ac:dyDescent="0.3">
      <c r="A7" s="118" t="s">
        <v>448</v>
      </c>
      <c r="B7" s="68"/>
      <c r="C7" s="68" t="s">
        <v>462</v>
      </c>
      <c r="D7" s="68"/>
      <c r="E7" s="119"/>
      <c r="F7" s="61"/>
      <c r="G7" s="61"/>
      <c r="H7" s="61"/>
      <c r="I7" s="61"/>
      <c r="J7" s="61"/>
      <c r="K7" s="61"/>
      <c r="L7" s="61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 ht="15.6" x14ac:dyDescent="0.3">
      <c r="A8" s="118" t="s">
        <v>449</v>
      </c>
      <c r="B8" s="68"/>
      <c r="C8" s="68" t="s">
        <v>463</v>
      </c>
      <c r="D8" s="68"/>
      <c r="E8" s="119"/>
      <c r="F8" s="61"/>
      <c r="G8" s="61"/>
      <c r="H8" s="61"/>
      <c r="I8" s="61"/>
      <c r="J8" s="61"/>
      <c r="K8" s="61"/>
      <c r="L8" s="6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ht="15.6" x14ac:dyDescent="0.3">
      <c r="A9" s="118" t="s">
        <v>450</v>
      </c>
      <c r="B9" s="68"/>
      <c r="C9" s="68">
        <v>1</v>
      </c>
      <c r="D9" s="68"/>
      <c r="E9" s="119"/>
      <c r="F9" s="61"/>
      <c r="G9" s="61"/>
      <c r="H9" s="61"/>
      <c r="I9" s="61"/>
      <c r="J9" s="61"/>
      <c r="K9" s="61"/>
      <c r="L9" s="61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ht="15.6" x14ac:dyDescent="0.3">
      <c r="A10" s="118" t="s">
        <v>451</v>
      </c>
      <c r="B10" s="68"/>
      <c r="C10" s="68" t="s">
        <v>464</v>
      </c>
      <c r="D10" s="68"/>
      <c r="E10" s="119"/>
      <c r="F10" s="61"/>
      <c r="G10" s="61"/>
      <c r="H10" s="61"/>
      <c r="I10" s="61"/>
      <c r="J10" s="61"/>
      <c r="K10" s="61"/>
      <c r="L10" s="61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ht="15.6" x14ac:dyDescent="0.3">
      <c r="A11" s="118" t="s">
        <v>452</v>
      </c>
      <c r="B11" s="68">
        <v>1</v>
      </c>
      <c r="C11" s="68" t="s">
        <v>453</v>
      </c>
      <c r="D11" s="68"/>
      <c r="E11" s="119"/>
      <c r="F11" s="61"/>
      <c r="G11" s="61"/>
      <c r="H11" s="61"/>
      <c r="I11" s="61"/>
      <c r="J11" s="61"/>
      <c r="K11" s="61"/>
      <c r="L11" s="61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ht="15.6" x14ac:dyDescent="0.3">
      <c r="A12" s="118" t="s">
        <v>454</v>
      </c>
      <c r="B12" s="68">
        <v>-99</v>
      </c>
      <c r="C12" s="68" t="s">
        <v>455</v>
      </c>
      <c r="D12" s="68"/>
      <c r="E12" s="119"/>
      <c r="F12" s="61"/>
      <c r="G12" s="61"/>
      <c r="H12" s="61"/>
      <c r="I12" s="61"/>
      <c r="J12" s="61"/>
      <c r="K12" s="61"/>
      <c r="L12" s="61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5.6" x14ac:dyDescent="0.3">
      <c r="A13" s="118" t="s">
        <v>456</v>
      </c>
      <c r="B13" s="68">
        <v>0</v>
      </c>
      <c r="C13" s="68"/>
      <c r="D13" s="68"/>
      <c r="E13" s="119"/>
      <c r="F13" s="61"/>
      <c r="G13" s="61"/>
      <c r="H13" s="61"/>
      <c r="I13" s="61"/>
      <c r="J13" s="61"/>
      <c r="K13" s="61"/>
      <c r="L13" s="61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ht="16.149999999999999" thickBot="1" x14ac:dyDescent="0.35">
      <c r="A14" s="120" t="s">
        <v>457</v>
      </c>
      <c r="B14" s="69"/>
      <c r="C14" s="69" t="s">
        <v>465</v>
      </c>
      <c r="D14" s="69"/>
      <c r="E14" s="122"/>
      <c r="F14" s="61"/>
      <c r="G14" s="61"/>
      <c r="H14" s="61"/>
      <c r="I14" s="61"/>
      <c r="J14" s="61"/>
      <c r="K14" s="61"/>
      <c r="L14" s="61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ht="15.6" x14ac:dyDescent="0.3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34"/>
      <c r="N15" s="34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ht="15.6" thickBot="1" x14ac:dyDescent="0.3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1:30" ht="16.5" thickBot="1" x14ac:dyDescent="0.3">
      <c r="A17" s="234" t="s">
        <v>77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6"/>
      <c r="AD17" s="20"/>
    </row>
    <row r="18" spans="1:30" ht="15.6" x14ac:dyDescent="0.3">
      <c r="A18" s="103" t="s">
        <v>2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20"/>
      <c r="AD18" s="20"/>
    </row>
    <row r="19" spans="1:30" ht="18.75" x14ac:dyDescent="0.25">
      <c r="A19" s="237" t="s">
        <v>0</v>
      </c>
      <c r="B19" s="278" t="s">
        <v>136</v>
      </c>
      <c r="C19" s="278" t="s">
        <v>137</v>
      </c>
      <c r="D19" s="228" t="s">
        <v>1</v>
      </c>
      <c r="E19" s="228"/>
      <c r="F19" s="289" t="s">
        <v>125</v>
      </c>
      <c r="G19" s="291"/>
      <c r="H19" s="49" t="s">
        <v>3</v>
      </c>
      <c r="I19" s="49" t="s">
        <v>4</v>
      </c>
      <c r="J19" s="49" t="s">
        <v>5</v>
      </c>
      <c r="K19" s="49" t="s">
        <v>127</v>
      </c>
      <c r="L19" s="49" t="s">
        <v>128</v>
      </c>
      <c r="M19" s="49" t="s">
        <v>129</v>
      </c>
      <c r="N19" s="49" t="s">
        <v>6</v>
      </c>
      <c r="O19" s="49" t="s">
        <v>16</v>
      </c>
      <c r="P19" s="49" t="s">
        <v>17</v>
      </c>
      <c r="Q19" s="49" t="s">
        <v>18</v>
      </c>
      <c r="R19" s="49" t="s">
        <v>19</v>
      </c>
      <c r="S19" s="49" t="s">
        <v>20</v>
      </c>
      <c r="T19" s="49" t="s">
        <v>21</v>
      </c>
      <c r="U19" s="49" t="s">
        <v>22</v>
      </c>
      <c r="V19" s="49" t="s">
        <v>23</v>
      </c>
      <c r="W19" s="49" t="s">
        <v>24</v>
      </c>
      <c r="X19" s="49" t="s">
        <v>25</v>
      </c>
      <c r="Y19" s="49" t="s">
        <v>26</v>
      </c>
      <c r="Z19" s="49" t="s">
        <v>27</v>
      </c>
      <c r="AA19" s="49" t="s">
        <v>28</v>
      </c>
      <c r="AB19" s="49" t="s">
        <v>29</v>
      </c>
      <c r="AC19" s="49" t="s">
        <v>410</v>
      </c>
      <c r="AD19" s="20"/>
    </row>
    <row r="20" spans="1:30" ht="18.75" x14ac:dyDescent="0.25">
      <c r="A20" s="237"/>
      <c r="B20" s="279"/>
      <c r="C20" s="279"/>
      <c r="D20" s="228"/>
      <c r="E20" s="228"/>
      <c r="F20" s="49" t="s">
        <v>130</v>
      </c>
      <c r="G20" s="49" t="s">
        <v>7</v>
      </c>
      <c r="H20" s="228" t="s">
        <v>8</v>
      </c>
      <c r="I20" s="228"/>
      <c r="J20" s="228"/>
      <c r="K20" s="228" t="s">
        <v>126</v>
      </c>
      <c r="L20" s="228"/>
      <c r="M20" s="228"/>
      <c r="N20" s="228"/>
      <c r="O20" s="228" t="s">
        <v>126</v>
      </c>
      <c r="P20" s="228"/>
      <c r="Q20" s="228"/>
      <c r="R20" s="284" t="s">
        <v>30</v>
      </c>
      <c r="S20" s="284"/>
      <c r="T20" s="284"/>
      <c r="U20" s="49" t="s">
        <v>31</v>
      </c>
      <c r="V20" s="49" t="s">
        <v>32</v>
      </c>
      <c r="W20" s="289" t="s">
        <v>8</v>
      </c>
      <c r="X20" s="290"/>
      <c r="Y20" s="290"/>
      <c r="Z20" s="290"/>
      <c r="AA20" s="290"/>
      <c r="AB20" s="291"/>
      <c r="AC20" s="52" t="s">
        <v>30</v>
      </c>
      <c r="AD20" s="20"/>
    </row>
    <row r="21" spans="1:30" x14ac:dyDescent="0.25">
      <c r="A21" s="40">
        <v>7335</v>
      </c>
      <c r="B21" s="278" t="s">
        <v>148</v>
      </c>
      <c r="C21" s="40" t="s">
        <v>138</v>
      </c>
      <c r="D21" s="264" t="s">
        <v>52</v>
      </c>
      <c r="E21" s="264"/>
      <c r="F21" s="4">
        <v>6.32</v>
      </c>
      <c r="G21" s="4">
        <v>5.26</v>
      </c>
      <c r="H21" s="5">
        <v>0</v>
      </c>
      <c r="I21" s="40">
        <v>318</v>
      </c>
      <c r="J21" s="40" t="s">
        <v>15</v>
      </c>
      <c r="K21" s="40">
        <v>3.37</v>
      </c>
      <c r="L21" s="6">
        <v>1.01</v>
      </c>
      <c r="M21" s="4">
        <v>0</v>
      </c>
      <c r="N21" s="40">
        <v>3.1</v>
      </c>
      <c r="O21" s="4">
        <v>5.19</v>
      </c>
      <c r="P21" s="4">
        <v>5.19</v>
      </c>
      <c r="Q21" s="4">
        <v>8.2899999999999991</v>
      </c>
      <c r="R21" s="5">
        <v>62.6</v>
      </c>
      <c r="S21" s="5">
        <v>0</v>
      </c>
      <c r="T21" s="5" t="s">
        <v>15</v>
      </c>
      <c r="U21" s="4">
        <v>4.43</v>
      </c>
      <c r="V21" s="5">
        <v>24.4</v>
      </c>
      <c r="W21" s="5" t="s">
        <v>15</v>
      </c>
      <c r="X21" s="5" t="s">
        <v>15</v>
      </c>
      <c r="Y21" s="5" t="s">
        <v>15</v>
      </c>
      <c r="Z21" s="5" t="s">
        <v>15</v>
      </c>
      <c r="AA21" s="5" t="s">
        <v>15</v>
      </c>
      <c r="AB21" s="5" t="s">
        <v>15</v>
      </c>
      <c r="AC21" s="21">
        <f>(U21/1.724)</f>
        <v>2.5696055684454757</v>
      </c>
      <c r="AD21" s="20"/>
    </row>
    <row r="22" spans="1:30" x14ac:dyDescent="0.25">
      <c r="A22" s="40">
        <v>7336</v>
      </c>
      <c r="B22" s="346"/>
      <c r="C22" s="11" t="s">
        <v>140</v>
      </c>
      <c r="D22" s="264" t="s">
        <v>53</v>
      </c>
      <c r="E22" s="264"/>
      <c r="F22" s="4">
        <v>6.44</v>
      </c>
      <c r="G22" s="4">
        <v>5.24</v>
      </c>
      <c r="H22" s="5">
        <v>0</v>
      </c>
      <c r="I22" s="40">
        <v>176</v>
      </c>
      <c r="J22" s="40" t="s">
        <v>15</v>
      </c>
      <c r="K22" s="40">
        <v>3.03</v>
      </c>
      <c r="L22" s="6">
        <v>0.38</v>
      </c>
      <c r="M22" s="4">
        <v>0</v>
      </c>
      <c r="N22" s="40">
        <v>2.4</v>
      </c>
      <c r="O22" s="4">
        <v>3.86</v>
      </c>
      <c r="P22" s="4">
        <v>3.86</v>
      </c>
      <c r="Q22" s="4">
        <v>6.26</v>
      </c>
      <c r="R22" s="5">
        <v>61.7</v>
      </c>
      <c r="S22" s="5">
        <v>0</v>
      </c>
      <c r="T22" s="5" t="s">
        <v>15</v>
      </c>
      <c r="U22" s="4">
        <v>1.83</v>
      </c>
      <c r="V22" s="5">
        <v>19.2</v>
      </c>
      <c r="W22" s="5" t="s">
        <v>15</v>
      </c>
      <c r="X22" s="5" t="s">
        <v>15</v>
      </c>
      <c r="Y22" s="5" t="s">
        <v>15</v>
      </c>
      <c r="Z22" s="5" t="s">
        <v>15</v>
      </c>
      <c r="AA22" s="5" t="s">
        <v>15</v>
      </c>
      <c r="AB22" s="5" t="s">
        <v>15</v>
      </c>
      <c r="AC22" s="21">
        <f t="shared" ref="AC22:AC25" si="0">(U22/1.724)</f>
        <v>1.0614849187935036</v>
      </c>
      <c r="AD22" s="20"/>
    </row>
    <row r="23" spans="1:30" x14ac:dyDescent="0.25">
      <c r="A23" s="40">
        <v>7337</v>
      </c>
      <c r="B23" s="346"/>
      <c r="C23" s="40" t="s">
        <v>139</v>
      </c>
      <c r="D23" s="264" t="s">
        <v>54</v>
      </c>
      <c r="E23" s="264"/>
      <c r="F23" s="4">
        <v>6.5</v>
      </c>
      <c r="G23" s="4">
        <v>5.47</v>
      </c>
      <c r="H23" s="5">
        <v>0</v>
      </c>
      <c r="I23" s="40">
        <v>98</v>
      </c>
      <c r="J23" s="40" t="s">
        <v>15</v>
      </c>
      <c r="K23" s="40">
        <v>2.97</v>
      </c>
      <c r="L23" s="6">
        <v>0.37</v>
      </c>
      <c r="M23" s="4">
        <v>0</v>
      </c>
      <c r="N23" s="40">
        <v>1.9</v>
      </c>
      <c r="O23" s="4">
        <v>3.59</v>
      </c>
      <c r="P23" s="4">
        <v>3.59</v>
      </c>
      <c r="Q23" s="4">
        <v>5.49</v>
      </c>
      <c r="R23" s="5">
        <v>65.400000000000006</v>
      </c>
      <c r="S23" s="5">
        <v>0</v>
      </c>
      <c r="T23" s="5" t="s">
        <v>15</v>
      </c>
      <c r="U23" s="4">
        <v>1.57</v>
      </c>
      <c r="V23" s="5">
        <v>14</v>
      </c>
      <c r="W23" s="5" t="s">
        <v>15</v>
      </c>
      <c r="X23" s="5" t="s">
        <v>15</v>
      </c>
      <c r="Y23" s="5" t="s">
        <v>15</v>
      </c>
      <c r="Z23" s="5" t="s">
        <v>15</v>
      </c>
      <c r="AA23" s="5" t="s">
        <v>15</v>
      </c>
      <c r="AB23" s="5" t="s">
        <v>15</v>
      </c>
      <c r="AC23" s="21">
        <f t="shared" si="0"/>
        <v>0.91067285382830632</v>
      </c>
      <c r="AD23" s="20"/>
    </row>
    <row r="24" spans="1:30" x14ac:dyDescent="0.25">
      <c r="A24" s="40">
        <v>7338</v>
      </c>
      <c r="B24" s="346"/>
      <c r="C24" s="40" t="s">
        <v>141</v>
      </c>
      <c r="D24" s="264" t="s">
        <v>55</v>
      </c>
      <c r="E24" s="264"/>
      <c r="F24" s="4">
        <v>5.76</v>
      </c>
      <c r="G24" s="4">
        <v>4.9400000000000004</v>
      </c>
      <c r="H24" s="5">
        <v>0</v>
      </c>
      <c r="I24" s="40">
        <v>42</v>
      </c>
      <c r="J24" s="40" t="s">
        <v>15</v>
      </c>
      <c r="K24" s="40">
        <v>1.89</v>
      </c>
      <c r="L24" s="6">
        <v>0.33</v>
      </c>
      <c r="M24" s="4">
        <v>0</v>
      </c>
      <c r="N24" s="40">
        <v>2.6</v>
      </c>
      <c r="O24" s="4">
        <v>2.33</v>
      </c>
      <c r="P24" s="4">
        <v>2.33</v>
      </c>
      <c r="Q24" s="4">
        <v>4.93</v>
      </c>
      <c r="R24" s="5">
        <v>47.3</v>
      </c>
      <c r="S24" s="5">
        <v>0</v>
      </c>
      <c r="T24" s="5" t="s">
        <v>15</v>
      </c>
      <c r="U24" s="4">
        <v>1.3</v>
      </c>
      <c r="V24" s="5">
        <v>12.1</v>
      </c>
      <c r="W24" s="5" t="s">
        <v>15</v>
      </c>
      <c r="X24" s="5" t="s">
        <v>15</v>
      </c>
      <c r="Y24" s="5" t="s">
        <v>15</v>
      </c>
      <c r="Z24" s="5" t="s">
        <v>15</v>
      </c>
      <c r="AA24" s="5" t="s">
        <v>15</v>
      </c>
      <c r="AB24" s="5" t="s">
        <v>15</v>
      </c>
      <c r="AC24" s="21">
        <f t="shared" si="0"/>
        <v>0.75406032482598606</v>
      </c>
      <c r="AD24" s="20"/>
    </row>
    <row r="25" spans="1:30" x14ac:dyDescent="0.25">
      <c r="A25" s="40">
        <v>7339</v>
      </c>
      <c r="B25" s="279"/>
      <c r="C25" s="40" t="s">
        <v>142</v>
      </c>
      <c r="D25" s="264" t="s">
        <v>56</v>
      </c>
      <c r="E25" s="264"/>
      <c r="F25" s="4">
        <v>5.22</v>
      </c>
      <c r="G25" s="4">
        <v>4.46</v>
      </c>
      <c r="H25" s="5">
        <v>0</v>
      </c>
      <c r="I25" s="40">
        <v>32</v>
      </c>
      <c r="J25" s="40" t="s">
        <v>15</v>
      </c>
      <c r="K25" s="40">
        <v>1.04</v>
      </c>
      <c r="L25" s="6">
        <v>0.16</v>
      </c>
      <c r="M25" s="4">
        <v>0.39</v>
      </c>
      <c r="N25" s="40">
        <v>3.1</v>
      </c>
      <c r="O25" s="4">
        <v>1.28</v>
      </c>
      <c r="P25" s="4">
        <v>1.67</v>
      </c>
      <c r="Q25" s="4">
        <v>4.38</v>
      </c>
      <c r="R25" s="5">
        <v>29.2</v>
      </c>
      <c r="S25" s="5">
        <v>23.4</v>
      </c>
      <c r="T25" s="5" t="s">
        <v>15</v>
      </c>
      <c r="U25" s="4">
        <v>0.91</v>
      </c>
      <c r="V25" s="5">
        <v>9.6</v>
      </c>
      <c r="W25" s="5" t="s">
        <v>15</v>
      </c>
      <c r="X25" s="5" t="s">
        <v>15</v>
      </c>
      <c r="Y25" s="5" t="s">
        <v>15</v>
      </c>
      <c r="Z25" s="5" t="s">
        <v>15</v>
      </c>
      <c r="AA25" s="5" t="s">
        <v>15</v>
      </c>
      <c r="AB25" s="5" t="s">
        <v>15</v>
      </c>
      <c r="AC25" s="21">
        <f t="shared" si="0"/>
        <v>0.52784222737819031</v>
      </c>
      <c r="AD25" s="20"/>
    </row>
    <row r="26" spans="1:30" ht="18.75" thickBot="1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21" t="s">
        <v>534</v>
      </c>
      <c r="V26" s="20"/>
      <c r="W26" s="20"/>
      <c r="X26" s="20"/>
      <c r="Y26" s="20"/>
      <c r="Z26" s="20"/>
      <c r="AA26" s="20"/>
      <c r="AB26" s="20"/>
      <c r="AC26" s="225" t="s">
        <v>536</v>
      </c>
      <c r="AD26" s="20"/>
    </row>
    <row r="27" spans="1:30" ht="19.5" thickBot="1" x14ac:dyDescent="0.35">
      <c r="A27" s="234" t="s">
        <v>168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6"/>
      <c r="L27" s="20"/>
      <c r="M27" s="20"/>
      <c r="N27" s="20"/>
      <c r="O27" s="20"/>
      <c r="P27" s="20"/>
      <c r="Q27" s="20"/>
      <c r="R27" s="20"/>
      <c r="S27" s="20"/>
      <c r="T27" s="20"/>
      <c r="U27" s="222">
        <f>(U21*5+U22*15+U23*20)/(5+15+20)</f>
        <v>2.0249999999999999</v>
      </c>
      <c r="V27" s="20"/>
      <c r="W27" s="20"/>
      <c r="X27" s="20"/>
      <c r="Y27" s="20"/>
      <c r="Z27" s="20"/>
      <c r="AA27" s="20"/>
      <c r="AB27" s="20"/>
      <c r="AC27" s="226">
        <f>AVERAGE(AC23:AC25)</f>
        <v>0.73085846867749416</v>
      </c>
      <c r="AD27" s="20"/>
    </row>
    <row r="28" spans="1:30" ht="18" x14ac:dyDescent="0.35">
      <c r="A28" s="86" t="s">
        <v>187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23" t="s">
        <v>535</v>
      </c>
      <c r="V28" s="20"/>
      <c r="W28" s="20"/>
      <c r="X28" s="20"/>
      <c r="Y28" s="20"/>
      <c r="Z28" s="20"/>
      <c r="AA28" s="20"/>
      <c r="AB28" s="20"/>
      <c r="AC28" s="20"/>
      <c r="AD28" s="20"/>
    </row>
    <row r="29" spans="1:30" ht="31.5" x14ac:dyDescent="0.3">
      <c r="A29" s="239" t="s">
        <v>0</v>
      </c>
      <c r="B29" s="240" t="s">
        <v>136</v>
      </c>
      <c r="C29" s="240" t="s">
        <v>137</v>
      </c>
      <c r="D29" s="242" t="s">
        <v>1</v>
      </c>
      <c r="E29" s="242"/>
      <c r="F29" s="42" t="s">
        <v>176</v>
      </c>
      <c r="G29" s="42" t="s">
        <v>175</v>
      </c>
      <c r="H29" s="43" t="s">
        <v>174</v>
      </c>
      <c r="I29" s="43" t="s">
        <v>173</v>
      </c>
      <c r="J29" s="243" t="s">
        <v>172</v>
      </c>
      <c r="K29" s="244"/>
      <c r="L29" s="20"/>
      <c r="M29" s="20"/>
      <c r="N29" s="20"/>
      <c r="O29" s="20"/>
      <c r="P29" s="20"/>
      <c r="Q29" s="20"/>
      <c r="R29" s="20"/>
      <c r="S29" s="20"/>
      <c r="T29" s="20"/>
      <c r="U29" s="224">
        <f>U27*40</f>
        <v>81</v>
      </c>
      <c r="V29" s="20"/>
      <c r="W29" s="20"/>
      <c r="X29" s="20"/>
      <c r="Y29" s="20"/>
      <c r="Z29" s="20"/>
      <c r="AA29" s="20"/>
      <c r="AB29" s="20"/>
      <c r="AC29" s="20"/>
      <c r="AD29" s="20"/>
    </row>
    <row r="30" spans="1:30" ht="15.75" x14ac:dyDescent="0.25">
      <c r="A30" s="239"/>
      <c r="B30" s="241"/>
      <c r="C30" s="241"/>
      <c r="D30" s="242"/>
      <c r="E30" s="242"/>
      <c r="F30" s="242" t="s">
        <v>171</v>
      </c>
      <c r="G30" s="242"/>
      <c r="H30" s="242"/>
      <c r="I30" s="242"/>
      <c r="J30" s="245"/>
      <c r="K30" s="246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x14ac:dyDescent="0.25">
      <c r="A31" s="40">
        <v>4080</v>
      </c>
      <c r="B31" s="278" t="s">
        <v>148</v>
      </c>
      <c r="C31" s="40" t="s">
        <v>138</v>
      </c>
      <c r="D31" s="264" t="s">
        <v>52</v>
      </c>
      <c r="E31" s="264"/>
      <c r="F31" s="40">
        <v>3</v>
      </c>
      <c r="G31" s="40">
        <v>4</v>
      </c>
      <c r="H31" s="40">
        <v>21</v>
      </c>
      <c r="I31" s="40">
        <v>72</v>
      </c>
      <c r="J31" s="270" t="s">
        <v>178</v>
      </c>
      <c r="K31" s="271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5">
      <c r="A32" s="40">
        <v>4081</v>
      </c>
      <c r="B32" s="346"/>
      <c r="C32" s="11" t="s">
        <v>140</v>
      </c>
      <c r="D32" s="264" t="s">
        <v>53</v>
      </c>
      <c r="E32" s="264"/>
      <c r="F32" s="40">
        <v>2</v>
      </c>
      <c r="G32" s="40">
        <v>3</v>
      </c>
      <c r="H32" s="40">
        <v>19</v>
      </c>
      <c r="I32" s="40">
        <v>76</v>
      </c>
      <c r="J32" s="270" t="s">
        <v>178</v>
      </c>
      <c r="K32" s="271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1:30" x14ac:dyDescent="0.25">
      <c r="A33" s="40">
        <v>4082</v>
      </c>
      <c r="B33" s="346"/>
      <c r="C33" s="40" t="s">
        <v>139</v>
      </c>
      <c r="D33" s="264" t="s">
        <v>54</v>
      </c>
      <c r="E33" s="264"/>
      <c r="F33" s="40">
        <v>2</v>
      </c>
      <c r="G33" s="40">
        <v>4</v>
      </c>
      <c r="H33" s="40">
        <v>16</v>
      </c>
      <c r="I33" s="40">
        <v>78</v>
      </c>
      <c r="J33" s="270" t="s">
        <v>178</v>
      </c>
      <c r="K33" s="271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1:30" x14ac:dyDescent="0.25">
      <c r="A34" s="40">
        <v>4083</v>
      </c>
      <c r="B34" s="346"/>
      <c r="C34" s="40" t="s">
        <v>141</v>
      </c>
      <c r="D34" s="264" t="s">
        <v>55</v>
      </c>
      <c r="E34" s="264"/>
      <c r="F34" s="40">
        <v>2</v>
      </c>
      <c r="G34" s="40">
        <v>4</v>
      </c>
      <c r="H34" s="40">
        <v>15</v>
      </c>
      <c r="I34" s="40">
        <v>79</v>
      </c>
      <c r="J34" s="270" t="s">
        <v>178</v>
      </c>
      <c r="K34" s="271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1:30" x14ac:dyDescent="0.25">
      <c r="A35" s="40">
        <v>4084</v>
      </c>
      <c r="B35" s="279"/>
      <c r="C35" s="40" t="s">
        <v>142</v>
      </c>
      <c r="D35" s="264" t="s">
        <v>56</v>
      </c>
      <c r="E35" s="264"/>
      <c r="F35" s="40">
        <v>2</v>
      </c>
      <c r="G35" s="40">
        <v>4</v>
      </c>
      <c r="H35" s="40">
        <v>14</v>
      </c>
      <c r="I35" s="40">
        <v>80</v>
      </c>
      <c r="J35" s="270" t="s">
        <v>178</v>
      </c>
      <c r="K35" s="271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1:30" ht="15.6" thickBot="1" x14ac:dyDescent="0.3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1:30" ht="16.5" thickBot="1" x14ac:dyDescent="0.3">
      <c r="A37" s="234" t="s">
        <v>192</v>
      </c>
      <c r="B37" s="235"/>
      <c r="C37" s="235"/>
      <c r="D37" s="235"/>
      <c r="E37" s="235"/>
      <c r="F37" s="235"/>
      <c r="G37" s="235"/>
      <c r="H37" s="235"/>
      <c r="I37" s="236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1:30" ht="15.6" x14ac:dyDescent="0.3">
      <c r="A38" s="86" t="s">
        <v>195</v>
      </c>
      <c r="B38" s="86"/>
      <c r="C38" s="86"/>
      <c r="D38" s="87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1:30" ht="15.75" x14ac:dyDescent="0.25">
      <c r="A39" s="253" t="s">
        <v>191</v>
      </c>
      <c r="B39" s="253" t="s">
        <v>136</v>
      </c>
      <c r="C39" s="253" t="s">
        <v>137</v>
      </c>
      <c r="D39" s="243" t="s">
        <v>190</v>
      </c>
      <c r="E39" s="244"/>
      <c r="F39" s="43" t="s">
        <v>189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1:30" ht="15.75" x14ac:dyDescent="0.25">
      <c r="A40" s="255"/>
      <c r="B40" s="255"/>
      <c r="C40" s="255"/>
      <c r="D40" s="245"/>
      <c r="E40" s="246"/>
      <c r="F40" s="43" t="s">
        <v>171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1:30" x14ac:dyDescent="0.25">
      <c r="A41" s="40">
        <v>7335</v>
      </c>
      <c r="B41" s="278" t="s">
        <v>148</v>
      </c>
      <c r="C41" s="40" t="s">
        <v>138</v>
      </c>
      <c r="D41" s="270" t="s">
        <v>52</v>
      </c>
      <c r="E41" s="271"/>
      <c r="F41" s="6">
        <v>0.18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1:30" x14ac:dyDescent="0.25">
      <c r="A42" s="40">
        <v>7336</v>
      </c>
      <c r="B42" s="346"/>
      <c r="C42" s="11" t="s">
        <v>140</v>
      </c>
      <c r="D42" s="270" t="s">
        <v>53</v>
      </c>
      <c r="E42" s="271"/>
      <c r="F42" s="6">
        <v>0.1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1:30" x14ac:dyDescent="0.25">
      <c r="A43" s="40">
        <v>7337</v>
      </c>
      <c r="B43" s="346"/>
      <c r="C43" s="40" t="s">
        <v>139</v>
      </c>
      <c r="D43" s="270" t="s">
        <v>54</v>
      </c>
      <c r="E43" s="271"/>
      <c r="F43" s="6">
        <v>0.1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1:30" x14ac:dyDescent="0.25">
      <c r="A44" s="40">
        <v>7338</v>
      </c>
      <c r="B44" s="346"/>
      <c r="C44" s="51" t="s">
        <v>141</v>
      </c>
      <c r="D44" s="270" t="s">
        <v>55</v>
      </c>
      <c r="E44" s="271"/>
      <c r="F44" s="6">
        <v>0.09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1:30" x14ac:dyDescent="0.25">
      <c r="A45" s="40">
        <v>7339</v>
      </c>
      <c r="B45" s="279"/>
      <c r="C45" s="40" t="s">
        <v>142</v>
      </c>
      <c r="D45" s="270" t="s">
        <v>56</v>
      </c>
      <c r="E45" s="271"/>
      <c r="F45" s="6">
        <v>7.0000000000000007E-2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1:30" ht="15.75" thickBot="1" x14ac:dyDescent="0.3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1:30" ht="16.5" thickBot="1" x14ac:dyDescent="0.3">
      <c r="A47" s="234" t="s">
        <v>196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6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1:30" ht="15.75" x14ac:dyDescent="0.25">
      <c r="A48" s="85" t="s">
        <v>214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1:30" ht="15.75" x14ac:dyDescent="0.25">
      <c r="A49" s="253" t="s">
        <v>136</v>
      </c>
      <c r="B49" s="253" t="s">
        <v>137</v>
      </c>
      <c r="C49" s="229" t="s">
        <v>179</v>
      </c>
      <c r="D49" s="228" t="s">
        <v>213</v>
      </c>
      <c r="E49" s="228"/>
      <c r="F49" s="228"/>
      <c r="G49" s="228"/>
      <c r="H49" s="228"/>
      <c r="I49" s="228"/>
      <c r="J49" s="228"/>
      <c r="K49" s="229" t="s">
        <v>179</v>
      </c>
      <c r="L49" s="237" t="s">
        <v>212</v>
      </c>
      <c r="M49" s="237" t="s">
        <v>211</v>
      </c>
      <c r="N49" s="237" t="s">
        <v>210</v>
      </c>
      <c r="O49" s="228" t="s">
        <v>509</v>
      </c>
      <c r="P49" s="228" t="s">
        <v>530</v>
      </c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1:30" x14ac:dyDescent="0.25">
      <c r="A50" s="254"/>
      <c r="B50" s="254"/>
      <c r="C50" s="277"/>
      <c r="D50" s="52">
        <v>-2</v>
      </c>
      <c r="E50" s="52">
        <v>-6</v>
      </c>
      <c r="F50" s="52">
        <v>-10</v>
      </c>
      <c r="G50" s="52">
        <v>-30</v>
      </c>
      <c r="H50" s="52">
        <v>-60</v>
      </c>
      <c r="I50" s="52">
        <v>-100</v>
      </c>
      <c r="J50" s="52">
        <v>-1500</v>
      </c>
      <c r="K50" s="277"/>
      <c r="L50" s="237"/>
      <c r="M50" s="237"/>
      <c r="N50" s="237"/>
      <c r="O50" s="228"/>
      <c r="P50" s="228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1:30" ht="18" x14ac:dyDescent="0.25">
      <c r="A51" s="255"/>
      <c r="B51" s="255"/>
      <c r="C51" s="230"/>
      <c r="D51" s="294" t="s">
        <v>209</v>
      </c>
      <c r="E51" s="294"/>
      <c r="F51" s="294"/>
      <c r="G51" s="294"/>
      <c r="H51" s="294"/>
      <c r="I51" s="294"/>
      <c r="J51" s="294"/>
      <c r="K51" s="230"/>
      <c r="L51" s="228" t="s">
        <v>208</v>
      </c>
      <c r="M51" s="228"/>
      <c r="N51" s="43" t="s">
        <v>207</v>
      </c>
      <c r="O51" s="52" t="s">
        <v>510</v>
      </c>
      <c r="P51" s="214" t="s">
        <v>510</v>
      </c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1:30" x14ac:dyDescent="0.25">
      <c r="A52" s="278" t="s">
        <v>148</v>
      </c>
      <c r="B52" s="40" t="s">
        <v>138</v>
      </c>
      <c r="C52" s="40" t="s">
        <v>255</v>
      </c>
      <c r="D52" s="21">
        <v>0.52800000000000002</v>
      </c>
      <c r="E52" s="21">
        <v>0.39300000000000002</v>
      </c>
      <c r="F52" s="21">
        <v>0.33600000000000002</v>
      </c>
      <c r="G52" s="21">
        <v>0.27400000000000002</v>
      </c>
      <c r="H52" s="21">
        <v>0.26400000000000001</v>
      </c>
      <c r="I52" s="21">
        <v>0.25700000000000001</v>
      </c>
      <c r="J52" s="21">
        <v>0.192</v>
      </c>
      <c r="K52" s="40" t="s">
        <v>256</v>
      </c>
      <c r="L52" s="4">
        <v>1.06</v>
      </c>
      <c r="M52" s="4">
        <v>2.69</v>
      </c>
      <c r="N52" s="21">
        <v>10.115</v>
      </c>
      <c r="O52" s="23">
        <f>(1-(L52/M52))</f>
        <v>0.60594795539033453</v>
      </c>
      <c r="P52" s="23">
        <f>(O52*0.95)</f>
        <v>0.57565055762081774</v>
      </c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1:30" x14ac:dyDescent="0.25">
      <c r="A53" s="346"/>
      <c r="B53" s="11" t="s">
        <v>140</v>
      </c>
      <c r="C53" s="40" t="s">
        <v>257</v>
      </c>
      <c r="D53" s="21">
        <v>0.47499999999999998</v>
      </c>
      <c r="E53" s="21">
        <v>0.36299999999999999</v>
      </c>
      <c r="F53" s="21">
        <v>0.318</v>
      </c>
      <c r="G53" s="21">
        <v>0.26400000000000001</v>
      </c>
      <c r="H53" s="21">
        <v>0.251</v>
      </c>
      <c r="I53" s="21">
        <v>0.23799999999999999</v>
      </c>
      <c r="J53" s="21">
        <v>0.188</v>
      </c>
      <c r="K53" s="40" t="s">
        <v>258</v>
      </c>
      <c r="L53" s="4">
        <v>1.1200000000000001</v>
      </c>
      <c r="M53" s="4">
        <v>2.57</v>
      </c>
      <c r="N53" s="21">
        <v>18.062000000000001</v>
      </c>
      <c r="O53" s="23">
        <f>(1-(L53/M53))</f>
        <v>0.56420233463035019</v>
      </c>
      <c r="P53" s="23">
        <f t="shared" ref="P53:P56" si="1">(O53*0.95)</f>
        <v>0.53599221789883267</v>
      </c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1:30" x14ac:dyDescent="0.25">
      <c r="A54" s="346"/>
      <c r="B54" s="40" t="s">
        <v>139</v>
      </c>
      <c r="C54" s="40" t="s">
        <v>259</v>
      </c>
      <c r="D54" s="21">
        <v>0.46</v>
      </c>
      <c r="E54" s="21">
        <v>0.32700000000000001</v>
      </c>
      <c r="F54" s="21">
        <v>0.28499999999999998</v>
      </c>
      <c r="G54" s="21">
        <v>0.24399999999999999</v>
      </c>
      <c r="H54" s="21">
        <v>0.23499999999999999</v>
      </c>
      <c r="I54" s="21">
        <v>0.22700000000000001</v>
      </c>
      <c r="J54" s="21">
        <v>0.19700000000000001</v>
      </c>
      <c r="K54" s="40" t="s">
        <v>260</v>
      </c>
      <c r="L54" s="4">
        <v>1.07</v>
      </c>
      <c r="M54" s="4">
        <v>2.5</v>
      </c>
      <c r="N54" s="21">
        <v>23.12</v>
      </c>
      <c r="O54" s="23">
        <f t="shared" ref="O54:O55" si="2">(1-(L54/M54))</f>
        <v>0.57199999999999995</v>
      </c>
      <c r="P54" s="23">
        <f t="shared" si="1"/>
        <v>0.54339999999999988</v>
      </c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1:30" x14ac:dyDescent="0.25">
      <c r="A55" s="346"/>
      <c r="B55" s="40" t="s">
        <v>141</v>
      </c>
      <c r="C55" s="40" t="s">
        <v>261</v>
      </c>
      <c r="D55" s="21">
        <v>0.51400000000000001</v>
      </c>
      <c r="E55" s="21">
        <v>0.37</v>
      </c>
      <c r="F55" s="21">
        <v>0.315</v>
      </c>
      <c r="G55" s="21">
        <v>0.26100000000000001</v>
      </c>
      <c r="H55" s="21">
        <v>0.253</v>
      </c>
      <c r="I55" s="21">
        <v>0.24199999999999999</v>
      </c>
      <c r="J55" s="21">
        <v>0.21099999999999999</v>
      </c>
      <c r="K55" s="40" t="s">
        <v>262</v>
      </c>
      <c r="L55" s="4">
        <v>1</v>
      </c>
      <c r="M55" s="4">
        <v>2.57</v>
      </c>
      <c r="N55" s="21">
        <v>26.01</v>
      </c>
      <c r="O55" s="23">
        <f t="shared" si="2"/>
        <v>0.6108949416342413</v>
      </c>
      <c r="P55" s="23">
        <f t="shared" si="1"/>
        <v>0.58035019455252923</v>
      </c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1:30" x14ac:dyDescent="0.25">
      <c r="A56" s="279"/>
      <c r="B56" s="40" t="s">
        <v>142</v>
      </c>
      <c r="C56" s="40" t="s">
        <v>263</v>
      </c>
      <c r="D56" s="21">
        <v>0.51600000000000001</v>
      </c>
      <c r="E56" s="21">
        <v>0.38400000000000001</v>
      </c>
      <c r="F56" s="21">
        <v>0.33</v>
      </c>
      <c r="G56" s="21">
        <v>0.27200000000000002</v>
      </c>
      <c r="H56" s="21">
        <v>0.26300000000000001</v>
      </c>
      <c r="I56" s="21">
        <v>0.25</v>
      </c>
      <c r="J56" s="21">
        <v>0.215</v>
      </c>
      <c r="K56" s="40" t="s">
        <v>264</v>
      </c>
      <c r="L56" s="4">
        <v>0.95</v>
      </c>
      <c r="M56" s="4">
        <v>2.66</v>
      </c>
      <c r="N56" s="21">
        <v>21.675000000000001</v>
      </c>
      <c r="O56" s="23">
        <f>(1-(L56/M56))</f>
        <v>0.6428571428571429</v>
      </c>
      <c r="P56" s="23">
        <f t="shared" si="1"/>
        <v>0.61071428571428577</v>
      </c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1:30" ht="15.75" x14ac:dyDescent="0.25">
      <c r="A58" s="253" t="s">
        <v>136</v>
      </c>
      <c r="B58" s="253" t="s">
        <v>137</v>
      </c>
      <c r="C58" s="229" t="s">
        <v>179</v>
      </c>
      <c r="D58" s="228" t="s">
        <v>213</v>
      </c>
      <c r="E58" s="228"/>
      <c r="F58" s="228"/>
      <c r="G58" s="228"/>
      <c r="H58" s="228"/>
      <c r="I58" s="228"/>
      <c r="J58" s="228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1:30" x14ac:dyDescent="0.25">
      <c r="A59" s="254"/>
      <c r="B59" s="254"/>
      <c r="C59" s="277"/>
      <c r="D59" s="52">
        <v>-2</v>
      </c>
      <c r="E59" s="52">
        <v>-6</v>
      </c>
      <c r="F59" s="52">
        <v>-10</v>
      </c>
      <c r="G59" s="52">
        <v>-30</v>
      </c>
      <c r="H59" s="52">
        <v>-60</v>
      </c>
      <c r="I59" s="52">
        <v>-100</v>
      </c>
      <c r="J59" s="52">
        <v>-1500</v>
      </c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1:30" ht="18.75" x14ac:dyDescent="0.25">
      <c r="A60" s="255"/>
      <c r="B60" s="255"/>
      <c r="C60" s="230"/>
      <c r="D60" s="294" t="s">
        <v>458</v>
      </c>
      <c r="E60" s="294"/>
      <c r="F60" s="294"/>
      <c r="G60" s="294"/>
      <c r="H60" s="294"/>
      <c r="I60" s="294"/>
      <c r="J60" s="294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1:30" x14ac:dyDescent="0.25">
      <c r="A61" s="278" t="s">
        <v>148</v>
      </c>
      <c r="B61" s="40" t="s">
        <v>138</v>
      </c>
      <c r="C61" s="40" t="s">
        <v>255</v>
      </c>
      <c r="D61" s="21">
        <f>D52*$L52</f>
        <v>0.55968000000000007</v>
      </c>
      <c r="E61" s="21">
        <f t="shared" ref="E61:J61" si="3">E52*$L52</f>
        <v>0.41658000000000006</v>
      </c>
      <c r="F61" s="21">
        <f t="shared" si="3"/>
        <v>0.35616000000000003</v>
      </c>
      <c r="G61" s="21">
        <f t="shared" si="3"/>
        <v>0.29044000000000003</v>
      </c>
      <c r="H61" s="21">
        <f>H52*$L52</f>
        <v>0.27984000000000003</v>
      </c>
      <c r="I61" s="21">
        <f t="shared" si="3"/>
        <v>0.27242</v>
      </c>
      <c r="J61" s="21">
        <f t="shared" si="3"/>
        <v>0.20352000000000001</v>
      </c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1:30" x14ac:dyDescent="0.25">
      <c r="A62" s="346"/>
      <c r="B62" s="11" t="s">
        <v>140</v>
      </c>
      <c r="C62" s="40" t="s">
        <v>257</v>
      </c>
      <c r="D62" s="21">
        <f t="shared" ref="D62:J65" si="4">D53*$L53</f>
        <v>0.53200000000000003</v>
      </c>
      <c r="E62" s="21">
        <f t="shared" si="4"/>
        <v>0.40656000000000003</v>
      </c>
      <c r="F62" s="21">
        <f t="shared" si="4"/>
        <v>0.35616000000000003</v>
      </c>
      <c r="G62" s="21">
        <f t="shared" si="4"/>
        <v>0.29568000000000005</v>
      </c>
      <c r="H62" s="21">
        <f t="shared" si="4"/>
        <v>0.28112000000000004</v>
      </c>
      <c r="I62" s="21">
        <f t="shared" si="4"/>
        <v>0.26656000000000002</v>
      </c>
      <c r="J62" s="21">
        <f t="shared" si="4"/>
        <v>0.21056000000000002</v>
      </c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1:30" x14ac:dyDescent="0.25">
      <c r="A63" s="346"/>
      <c r="B63" s="40" t="s">
        <v>139</v>
      </c>
      <c r="C63" s="40" t="s">
        <v>259</v>
      </c>
      <c r="D63" s="21">
        <f t="shared" si="4"/>
        <v>0.49220000000000003</v>
      </c>
      <c r="E63" s="21">
        <f t="shared" si="4"/>
        <v>0.34989000000000003</v>
      </c>
      <c r="F63" s="21">
        <f t="shared" si="4"/>
        <v>0.30495</v>
      </c>
      <c r="G63" s="21">
        <f t="shared" si="4"/>
        <v>0.26108000000000003</v>
      </c>
      <c r="H63" s="21">
        <f t="shared" si="4"/>
        <v>0.25145000000000001</v>
      </c>
      <c r="I63" s="21">
        <f t="shared" si="4"/>
        <v>0.24289000000000002</v>
      </c>
      <c r="J63" s="21">
        <f t="shared" si="4"/>
        <v>0.21079000000000003</v>
      </c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1:30" x14ac:dyDescent="0.25">
      <c r="A64" s="346"/>
      <c r="B64" s="40" t="s">
        <v>141</v>
      </c>
      <c r="C64" s="40" t="s">
        <v>261</v>
      </c>
      <c r="D64" s="21">
        <f t="shared" si="4"/>
        <v>0.51400000000000001</v>
      </c>
      <c r="E64" s="21">
        <f t="shared" si="4"/>
        <v>0.37</v>
      </c>
      <c r="F64" s="21">
        <f t="shared" si="4"/>
        <v>0.315</v>
      </c>
      <c r="G64" s="21">
        <f t="shared" si="4"/>
        <v>0.26100000000000001</v>
      </c>
      <c r="H64" s="21">
        <f t="shared" si="4"/>
        <v>0.253</v>
      </c>
      <c r="I64" s="21">
        <f t="shared" si="4"/>
        <v>0.24199999999999999</v>
      </c>
      <c r="J64" s="21">
        <f t="shared" si="4"/>
        <v>0.21099999999999999</v>
      </c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1:30" x14ac:dyDescent="0.25">
      <c r="A65" s="279"/>
      <c r="B65" s="40" t="s">
        <v>142</v>
      </c>
      <c r="C65" s="40" t="s">
        <v>263</v>
      </c>
      <c r="D65" s="21">
        <f t="shared" si="4"/>
        <v>0.49019999999999997</v>
      </c>
      <c r="E65" s="21">
        <f t="shared" si="4"/>
        <v>0.36480000000000001</v>
      </c>
      <c r="F65" s="21">
        <f t="shared" si="4"/>
        <v>0.3135</v>
      </c>
      <c r="G65" s="21">
        <f t="shared" si="4"/>
        <v>0.25840000000000002</v>
      </c>
      <c r="H65" s="21">
        <f t="shared" si="4"/>
        <v>0.24984999999999999</v>
      </c>
      <c r="I65" s="21">
        <f t="shared" si="4"/>
        <v>0.23749999999999999</v>
      </c>
      <c r="J65" s="21">
        <f>J56*$L56</f>
        <v>0.20424999999999999</v>
      </c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1:30" ht="15.75" thickBot="1" x14ac:dyDescent="0.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30" ht="16.5" customHeight="1" x14ac:dyDescent="0.25">
      <c r="A67" s="247" t="s">
        <v>411</v>
      </c>
      <c r="B67" s="248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30" ht="16.5" thickBot="1" x14ac:dyDescent="0.3">
      <c r="A68" s="251"/>
      <c r="B68" s="252"/>
      <c r="C68" s="61"/>
      <c r="D68" s="61"/>
      <c r="E68" s="61"/>
      <c r="F68" s="61"/>
      <c r="G68" s="61"/>
      <c r="H68" s="61"/>
      <c r="I68" s="61"/>
      <c r="J68" s="61"/>
      <c r="K68" s="34"/>
      <c r="L68" s="34"/>
      <c r="M68" s="34"/>
      <c r="N68" s="34"/>
      <c r="O68" s="34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30" x14ac:dyDescent="0.25">
      <c r="A69" s="259" t="s">
        <v>137</v>
      </c>
      <c r="B69" s="262" t="s">
        <v>413</v>
      </c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30" x14ac:dyDescent="0.25">
      <c r="A70" s="260"/>
      <c r="B70" s="26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30" x14ac:dyDescent="0.25">
      <c r="A71" s="261"/>
      <c r="B71" s="345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30" x14ac:dyDescent="0.25">
      <c r="A72" s="75" t="s">
        <v>138</v>
      </c>
      <c r="B72" s="104" t="s">
        <v>418</v>
      </c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30" ht="15.75" thickBot="1" x14ac:dyDescent="0.3">
      <c r="A73" s="77" t="s">
        <v>142</v>
      </c>
      <c r="B73" s="131" t="s">
        <v>414</v>
      </c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30" x14ac:dyDescent="0.25">
      <c r="A74" s="20"/>
      <c r="B74" s="20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30" x14ac:dyDescent="0.25">
      <c r="A75" s="20"/>
      <c r="B75" s="20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30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30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30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30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30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</sheetData>
  <mergeCells count="70">
    <mergeCell ref="P49:P50"/>
    <mergeCell ref="K49:K51"/>
    <mergeCell ref="L49:L50"/>
    <mergeCell ref="M49:M50"/>
    <mergeCell ref="N49:N50"/>
    <mergeCell ref="O49:O50"/>
    <mergeCell ref="D51:J51"/>
    <mergeCell ref="L51:M51"/>
    <mergeCell ref="A52:A56"/>
    <mergeCell ref="A49:A51"/>
    <mergeCell ref="B49:B51"/>
    <mergeCell ref="C49:C51"/>
    <mergeCell ref="D49:J49"/>
    <mergeCell ref="D44:E44"/>
    <mergeCell ref="D45:E45"/>
    <mergeCell ref="A37:I37"/>
    <mergeCell ref="B41:B45"/>
    <mergeCell ref="A39:A40"/>
    <mergeCell ref="B39:B40"/>
    <mergeCell ref="C39:C40"/>
    <mergeCell ref="D39:E40"/>
    <mergeCell ref="D43:E43"/>
    <mergeCell ref="D41:E41"/>
    <mergeCell ref="D42:E42"/>
    <mergeCell ref="D33:E33"/>
    <mergeCell ref="J33:K33"/>
    <mergeCell ref="B31:B35"/>
    <mergeCell ref="C29:C30"/>
    <mergeCell ref="B29:B30"/>
    <mergeCell ref="D29:E30"/>
    <mergeCell ref="J31:K31"/>
    <mergeCell ref="J32:K32"/>
    <mergeCell ref="A27:K27"/>
    <mergeCell ref="J29:K30"/>
    <mergeCell ref="F30:I30"/>
    <mergeCell ref="D31:E31"/>
    <mergeCell ref="D32:E32"/>
    <mergeCell ref="A29:A30"/>
    <mergeCell ref="A69:A71"/>
    <mergeCell ref="B69:B71"/>
    <mergeCell ref="R20:T20"/>
    <mergeCell ref="W20:AB20"/>
    <mergeCell ref="B19:B20"/>
    <mergeCell ref="C19:C20"/>
    <mergeCell ref="H20:J20"/>
    <mergeCell ref="K20:N20"/>
    <mergeCell ref="O20:Q20"/>
    <mergeCell ref="D34:E34"/>
    <mergeCell ref="D35:E35"/>
    <mergeCell ref="A19:A20"/>
    <mergeCell ref="D19:E20"/>
    <mergeCell ref="F19:G19"/>
    <mergeCell ref="B21:B25"/>
    <mergeCell ref="D21:E21"/>
    <mergeCell ref="A1:E1"/>
    <mergeCell ref="A67:B68"/>
    <mergeCell ref="A47:O47"/>
    <mergeCell ref="A17:AC17"/>
    <mergeCell ref="A61:A65"/>
    <mergeCell ref="A58:A60"/>
    <mergeCell ref="B58:B60"/>
    <mergeCell ref="C58:C60"/>
    <mergeCell ref="D58:J58"/>
    <mergeCell ref="D60:J60"/>
    <mergeCell ref="D22:E22"/>
    <mergeCell ref="D23:E23"/>
    <mergeCell ref="D24:E24"/>
    <mergeCell ref="D25:E25"/>
    <mergeCell ref="J34:K34"/>
    <mergeCell ref="J35:K35"/>
  </mergeCells>
  <pageMargins left="0.511811024" right="0.511811024" top="0.78740157499999996" bottom="0.78740157499999996" header="0.31496062000000002" footer="0.31496062000000002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2"/>
  <sheetViews>
    <sheetView topLeftCell="E37" zoomScale="70" zoomScaleNormal="70" workbookViewId="0">
      <selection activeCell="O42" sqref="O42:O46"/>
    </sheetView>
  </sheetViews>
  <sheetFormatPr defaultColWidth="9.140625" defaultRowHeight="15" x14ac:dyDescent="0.2"/>
  <cols>
    <col min="1" max="1" width="24.140625" style="3" bestFit="1" customWidth="1"/>
    <col min="2" max="2" width="26.140625" style="3" bestFit="1" customWidth="1"/>
    <col min="3" max="3" width="23.85546875" style="3" customWidth="1"/>
    <col min="4" max="4" width="33.140625" style="3" customWidth="1"/>
    <col min="5" max="5" width="20" style="3" bestFit="1" customWidth="1"/>
    <col min="6" max="6" width="17.5703125" style="3" customWidth="1"/>
    <col min="7" max="10" width="9.140625" style="3"/>
    <col min="11" max="11" width="10.42578125" style="3" bestFit="1" customWidth="1"/>
    <col min="12" max="12" width="23.140625" style="3" bestFit="1" customWidth="1"/>
    <col min="13" max="13" width="29.5703125" style="3" bestFit="1" customWidth="1"/>
    <col min="14" max="14" width="29.42578125" style="3" bestFit="1" customWidth="1"/>
    <col min="15" max="15" width="20.85546875" style="3" bestFit="1" customWidth="1"/>
    <col min="16" max="16" width="31.42578125" style="3" bestFit="1" customWidth="1"/>
    <col min="17" max="28" width="9.140625" style="3"/>
    <col min="29" max="29" width="13.85546875" style="3" bestFit="1" customWidth="1"/>
    <col min="30" max="16384" width="9.140625" style="3"/>
  </cols>
  <sheetData>
    <row r="1" spans="1:12" ht="16.149999999999999" thickBot="1" x14ac:dyDescent="0.35">
      <c r="A1" s="347" t="s">
        <v>161</v>
      </c>
      <c r="B1" s="348"/>
      <c r="C1" s="348"/>
      <c r="D1" s="348"/>
      <c r="E1" s="349"/>
      <c r="F1" s="8"/>
      <c r="G1" s="8"/>
      <c r="H1" s="8"/>
    </row>
    <row r="2" spans="1:12" ht="15.6" x14ac:dyDescent="0.3">
      <c r="A2" s="108" t="s">
        <v>440</v>
      </c>
      <c r="B2" s="54"/>
      <c r="C2" s="54" t="s">
        <v>441</v>
      </c>
      <c r="D2" s="54" t="s">
        <v>444</v>
      </c>
      <c r="E2" s="74" t="s">
        <v>466</v>
      </c>
      <c r="F2" s="8"/>
      <c r="H2" s="54"/>
      <c r="I2" s="18"/>
      <c r="J2" s="18"/>
      <c r="K2" s="18"/>
      <c r="L2" s="18"/>
    </row>
    <row r="3" spans="1:12" ht="15.75" x14ac:dyDescent="0.25">
      <c r="A3" s="108" t="s">
        <v>442</v>
      </c>
      <c r="B3" s="54"/>
      <c r="C3" s="54" t="s">
        <v>528</v>
      </c>
      <c r="D3" s="54" t="s">
        <v>445</v>
      </c>
      <c r="E3" s="74" t="s">
        <v>506</v>
      </c>
      <c r="F3" s="54"/>
      <c r="H3" s="54"/>
      <c r="I3" s="18"/>
      <c r="J3" s="18"/>
      <c r="K3" s="18"/>
      <c r="L3" s="18"/>
    </row>
    <row r="4" spans="1:12" ht="15.6" x14ac:dyDescent="0.3">
      <c r="A4" s="108" t="s">
        <v>446</v>
      </c>
      <c r="B4" s="54"/>
      <c r="C4" s="176">
        <v>-19.467722999999999</v>
      </c>
      <c r="D4" s="54" t="s">
        <v>461</v>
      </c>
      <c r="E4" s="74" t="s">
        <v>467</v>
      </c>
      <c r="F4" s="54"/>
      <c r="H4" s="54"/>
      <c r="I4" s="18"/>
      <c r="J4" s="18"/>
      <c r="K4" s="18"/>
      <c r="L4" s="18"/>
    </row>
    <row r="5" spans="1:12" ht="15.6" x14ac:dyDescent="0.3">
      <c r="A5" s="108" t="s">
        <v>460</v>
      </c>
      <c r="B5" s="54"/>
      <c r="C5" s="220">
        <v>757.39869999999996</v>
      </c>
      <c r="D5" s="54"/>
      <c r="E5" s="74"/>
      <c r="F5" s="54"/>
      <c r="G5" s="54"/>
      <c r="H5" s="54"/>
      <c r="I5" s="18"/>
      <c r="J5" s="18"/>
      <c r="K5" s="18"/>
      <c r="L5" s="18"/>
    </row>
    <row r="6" spans="1:12" ht="15.6" x14ac:dyDescent="0.3">
      <c r="A6" s="108" t="s">
        <v>447</v>
      </c>
      <c r="B6" s="54"/>
      <c r="C6" s="176">
        <v>-44.177829000000003</v>
      </c>
      <c r="D6" s="54"/>
      <c r="E6" s="74"/>
      <c r="F6" s="54"/>
      <c r="G6" s="54"/>
      <c r="H6" s="54"/>
      <c r="I6" s="18"/>
      <c r="J6" s="18"/>
      <c r="K6" s="18"/>
      <c r="L6" s="18"/>
    </row>
    <row r="7" spans="1:12" ht="15.6" x14ac:dyDescent="0.3">
      <c r="A7" s="108" t="s">
        <v>448</v>
      </c>
      <c r="B7" s="54"/>
      <c r="C7" s="54" t="s">
        <v>486</v>
      </c>
      <c r="D7" s="54"/>
      <c r="E7" s="74"/>
      <c r="F7" s="54"/>
      <c r="G7" s="54"/>
      <c r="H7" s="54"/>
      <c r="I7" s="18"/>
      <c r="J7" s="18"/>
      <c r="K7" s="18"/>
      <c r="L7" s="18"/>
    </row>
    <row r="8" spans="1:12" ht="15.6" x14ac:dyDescent="0.3">
      <c r="A8" s="108" t="s">
        <v>449</v>
      </c>
      <c r="B8" s="54"/>
      <c r="C8" s="54" t="s">
        <v>463</v>
      </c>
      <c r="D8" s="54"/>
      <c r="E8" s="74"/>
      <c r="F8" s="54"/>
      <c r="G8" s="54"/>
      <c r="H8" s="54"/>
      <c r="I8" s="18"/>
      <c r="J8" s="18"/>
      <c r="K8" s="18"/>
      <c r="L8" s="18"/>
    </row>
    <row r="9" spans="1:12" ht="15.6" x14ac:dyDescent="0.3">
      <c r="A9" s="108" t="s">
        <v>450</v>
      </c>
      <c r="B9" s="54"/>
      <c r="C9" s="58">
        <v>8</v>
      </c>
      <c r="D9" s="54"/>
      <c r="E9" s="74"/>
      <c r="F9" s="54"/>
      <c r="G9" s="54"/>
      <c r="H9" s="54"/>
      <c r="I9" s="18"/>
      <c r="J9" s="18"/>
      <c r="K9" s="18"/>
      <c r="L9" s="18"/>
    </row>
    <row r="10" spans="1:12" ht="15.6" x14ac:dyDescent="0.3">
      <c r="A10" s="108" t="s">
        <v>451</v>
      </c>
      <c r="B10" s="54"/>
      <c r="C10" s="54" t="s">
        <v>464</v>
      </c>
      <c r="D10" s="54"/>
      <c r="E10" s="74"/>
      <c r="F10" s="54"/>
      <c r="G10" s="54"/>
      <c r="H10" s="54"/>
      <c r="I10" s="18"/>
      <c r="J10" s="18"/>
      <c r="K10" s="18"/>
      <c r="L10" s="18"/>
    </row>
    <row r="11" spans="1:12" ht="15.6" x14ac:dyDescent="0.3">
      <c r="A11" s="108" t="s">
        <v>452</v>
      </c>
      <c r="B11" s="54">
        <v>1</v>
      </c>
      <c r="C11" s="54" t="s">
        <v>453</v>
      </c>
      <c r="D11" s="54"/>
      <c r="E11" s="74"/>
      <c r="F11" s="54"/>
      <c r="G11" s="54"/>
      <c r="H11" s="54"/>
      <c r="I11" s="18"/>
      <c r="J11" s="18"/>
      <c r="K11" s="18"/>
      <c r="L11" s="18"/>
    </row>
    <row r="12" spans="1:12" ht="15.6" x14ac:dyDescent="0.3">
      <c r="A12" s="108" t="s">
        <v>454</v>
      </c>
      <c r="B12" s="54">
        <v>-99</v>
      </c>
      <c r="C12" s="54" t="s">
        <v>455</v>
      </c>
      <c r="D12" s="54"/>
      <c r="E12" s="74"/>
      <c r="F12" s="54"/>
      <c r="G12" s="54"/>
      <c r="H12" s="54"/>
      <c r="I12" s="18"/>
      <c r="J12" s="18"/>
      <c r="K12" s="18"/>
      <c r="L12" s="18"/>
    </row>
    <row r="13" spans="1:12" ht="15.6" x14ac:dyDescent="0.3">
      <c r="A13" s="108" t="s">
        <v>456</v>
      </c>
      <c r="B13" s="54">
        <v>0</v>
      </c>
      <c r="C13" s="58"/>
      <c r="D13" s="54"/>
      <c r="E13" s="74"/>
      <c r="F13" s="54"/>
      <c r="G13" s="54"/>
      <c r="H13" s="54"/>
      <c r="I13" s="18"/>
      <c r="J13" s="18"/>
      <c r="K13" s="18"/>
      <c r="L13" s="18"/>
    </row>
    <row r="14" spans="1:12" ht="16.149999999999999" thickBot="1" x14ac:dyDescent="0.35">
      <c r="A14" s="109" t="s">
        <v>457</v>
      </c>
      <c r="B14" s="63"/>
      <c r="C14" s="63" t="s">
        <v>465</v>
      </c>
      <c r="D14" s="63"/>
      <c r="E14" s="110"/>
      <c r="F14" s="54"/>
      <c r="G14" s="54"/>
      <c r="H14" s="54"/>
      <c r="I14" s="18"/>
      <c r="J14" s="18"/>
      <c r="K14" s="18"/>
      <c r="L14" s="18"/>
    </row>
    <row r="15" spans="1:12" ht="15.6" x14ac:dyDescent="0.3">
      <c r="A15" s="54"/>
      <c r="B15" s="54"/>
      <c r="C15" s="54"/>
      <c r="D15" s="54"/>
      <c r="E15" s="54"/>
      <c r="F15" s="54"/>
      <c r="G15" s="54"/>
      <c r="H15" s="54"/>
      <c r="I15" s="18"/>
      <c r="J15" s="18"/>
      <c r="K15" s="18"/>
      <c r="L15" s="18"/>
    </row>
    <row r="16" spans="1:12" ht="15.6" thickBot="1" x14ac:dyDescent="0.3"/>
    <row r="17" spans="1:29" ht="16.5" thickBot="1" x14ac:dyDescent="0.25">
      <c r="A17" s="234" t="s">
        <v>77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6"/>
    </row>
    <row r="18" spans="1:29" ht="15.6" x14ac:dyDescent="0.3">
      <c r="A18" s="92" t="s">
        <v>114</v>
      </c>
    </row>
    <row r="19" spans="1:29" ht="18.75" x14ac:dyDescent="0.25">
      <c r="A19" s="237" t="s">
        <v>0</v>
      </c>
      <c r="B19" s="237" t="s">
        <v>136</v>
      </c>
      <c r="C19" s="237" t="s">
        <v>137</v>
      </c>
      <c r="D19" s="228" t="s">
        <v>1</v>
      </c>
      <c r="E19" s="228"/>
      <c r="F19" s="238" t="s">
        <v>125</v>
      </c>
      <c r="G19" s="238"/>
      <c r="H19" s="50" t="s">
        <v>3</v>
      </c>
      <c r="I19" s="50" t="s">
        <v>4</v>
      </c>
      <c r="J19" s="50" t="s">
        <v>5</v>
      </c>
      <c r="K19" s="50" t="s">
        <v>127</v>
      </c>
      <c r="L19" s="50" t="s">
        <v>128</v>
      </c>
      <c r="M19" s="50" t="s">
        <v>129</v>
      </c>
      <c r="N19" s="50" t="s">
        <v>6</v>
      </c>
      <c r="O19" s="50" t="s">
        <v>16</v>
      </c>
      <c r="P19" s="50" t="s">
        <v>17</v>
      </c>
      <c r="Q19" s="50" t="s">
        <v>18</v>
      </c>
      <c r="R19" s="50" t="s">
        <v>19</v>
      </c>
      <c r="S19" s="50" t="s">
        <v>20</v>
      </c>
      <c r="T19" s="50" t="s">
        <v>21</v>
      </c>
      <c r="U19" s="50" t="s">
        <v>22</v>
      </c>
      <c r="V19" s="50" t="s">
        <v>23</v>
      </c>
      <c r="W19" s="50" t="s">
        <v>24</v>
      </c>
      <c r="X19" s="50" t="s">
        <v>25</v>
      </c>
      <c r="Y19" s="50" t="s">
        <v>26</v>
      </c>
      <c r="Z19" s="50" t="s">
        <v>27</v>
      </c>
      <c r="AA19" s="50" t="s">
        <v>28</v>
      </c>
      <c r="AB19" s="50" t="s">
        <v>29</v>
      </c>
      <c r="AC19" s="49" t="s">
        <v>410</v>
      </c>
    </row>
    <row r="20" spans="1:29" ht="18.75" x14ac:dyDescent="0.35">
      <c r="A20" s="237"/>
      <c r="B20" s="237"/>
      <c r="C20" s="237"/>
      <c r="D20" s="228"/>
      <c r="E20" s="228"/>
      <c r="F20" s="49" t="s">
        <v>130</v>
      </c>
      <c r="G20" s="50" t="s">
        <v>7</v>
      </c>
      <c r="H20" s="238" t="s">
        <v>8</v>
      </c>
      <c r="I20" s="238"/>
      <c r="J20" s="238"/>
      <c r="K20" s="238" t="s">
        <v>126</v>
      </c>
      <c r="L20" s="238"/>
      <c r="M20" s="238"/>
      <c r="N20" s="238"/>
      <c r="O20" s="238" t="s">
        <v>126</v>
      </c>
      <c r="P20" s="238"/>
      <c r="Q20" s="238"/>
      <c r="R20" s="265" t="s">
        <v>30</v>
      </c>
      <c r="S20" s="265"/>
      <c r="T20" s="265"/>
      <c r="U20" s="50" t="s">
        <v>31</v>
      </c>
      <c r="V20" s="50" t="s">
        <v>32</v>
      </c>
      <c r="W20" s="238" t="s">
        <v>8</v>
      </c>
      <c r="X20" s="238"/>
      <c r="Y20" s="238"/>
      <c r="Z20" s="238"/>
      <c r="AA20" s="238"/>
      <c r="AB20" s="238"/>
      <c r="AC20" s="52" t="s">
        <v>30</v>
      </c>
    </row>
    <row r="21" spans="1:29" x14ac:dyDescent="0.2">
      <c r="A21" s="52">
        <v>3720</v>
      </c>
      <c r="B21" s="228" t="s">
        <v>161</v>
      </c>
      <c r="C21" s="52" t="s">
        <v>138</v>
      </c>
      <c r="D21" s="280" t="s">
        <v>115</v>
      </c>
      <c r="E21" s="280"/>
      <c r="F21" s="15">
        <v>6.09</v>
      </c>
      <c r="G21" s="15">
        <v>5.43</v>
      </c>
      <c r="H21" s="16">
        <v>9.1</v>
      </c>
      <c r="I21" s="52">
        <v>84</v>
      </c>
      <c r="J21" s="52" t="s">
        <v>15</v>
      </c>
      <c r="K21" s="52">
        <v>4.8499999999999996</v>
      </c>
      <c r="L21" s="15">
        <v>0.96</v>
      </c>
      <c r="M21" s="15">
        <v>0</v>
      </c>
      <c r="N21" s="52">
        <v>3.5</v>
      </c>
      <c r="O21" s="15">
        <v>6.02</v>
      </c>
      <c r="P21" s="15">
        <v>6.02</v>
      </c>
      <c r="Q21" s="15">
        <v>9.52</v>
      </c>
      <c r="R21" s="16">
        <v>63.2</v>
      </c>
      <c r="S21" s="16">
        <v>0</v>
      </c>
      <c r="T21" s="16" t="s">
        <v>15</v>
      </c>
      <c r="U21" s="15">
        <v>5.94</v>
      </c>
      <c r="V21" s="16">
        <v>24.5</v>
      </c>
      <c r="W21" s="16" t="s">
        <v>15</v>
      </c>
      <c r="X21" s="16" t="s">
        <v>15</v>
      </c>
      <c r="Y21" s="16" t="s">
        <v>15</v>
      </c>
      <c r="Z21" s="16" t="s">
        <v>15</v>
      </c>
      <c r="AA21" s="16" t="s">
        <v>15</v>
      </c>
      <c r="AB21" s="16" t="s">
        <v>15</v>
      </c>
      <c r="AC21" s="29">
        <f>(U21/1.724)</f>
        <v>3.4454756380510445</v>
      </c>
    </row>
    <row r="22" spans="1:29" x14ac:dyDescent="0.2">
      <c r="A22" s="52">
        <v>3721</v>
      </c>
      <c r="B22" s="228"/>
      <c r="C22" s="14" t="s">
        <v>140</v>
      </c>
      <c r="D22" s="280" t="s">
        <v>116</v>
      </c>
      <c r="E22" s="280"/>
      <c r="F22" s="15">
        <v>5.95</v>
      </c>
      <c r="G22" s="15">
        <v>5.18</v>
      </c>
      <c r="H22" s="16">
        <v>1.1000000000000001</v>
      </c>
      <c r="I22" s="52">
        <v>26</v>
      </c>
      <c r="J22" s="52" t="s">
        <v>15</v>
      </c>
      <c r="K22" s="52">
        <v>2.2599999999999998</v>
      </c>
      <c r="L22" s="15">
        <v>0.37</v>
      </c>
      <c r="M22" s="15">
        <v>0</v>
      </c>
      <c r="N22" s="52">
        <v>4.0999999999999996</v>
      </c>
      <c r="O22" s="15">
        <v>2.7</v>
      </c>
      <c r="P22" s="15">
        <v>2.7</v>
      </c>
      <c r="Q22" s="15">
        <v>6.8</v>
      </c>
      <c r="R22" s="16">
        <v>39.700000000000003</v>
      </c>
      <c r="S22" s="16">
        <v>0</v>
      </c>
      <c r="T22" s="16" t="s">
        <v>15</v>
      </c>
      <c r="U22" s="15">
        <v>2.97</v>
      </c>
      <c r="V22" s="16">
        <v>16.2</v>
      </c>
      <c r="W22" s="16" t="s">
        <v>15</v>
      </c>
      <c r="X22" s="16" t="s">
        <v>15</v>
      </c>
      <c r="Y22" s="16" t="s">
        <v>15</v>
      </c>
      <c r="Z22" s="16" t="s">
        <v>15</v>
      </c>
      <c r="AA22" s="16" t="s">
        <v>15</v>
      </c>
      <c r="AB22" s="16" t="s">
        <v>15</v>
      </c>
      <c r="AC22" s="29">
        <f t="shared" ref="AC22:AC25" si="0">(U22/1.724)</f>
        <v>1.7227378190255223</v>
      </c>
    </row>
    <row r="23" spans="1:29" x14ac:dyDescent="0.2">
      <c r="A23" s="52">
        <v>3722</v>
      </c>
      <c r="B23" s="228"/>
      <c r="C23" s="52" t="s">
        <v>139</v>
      </c>
      <c r="D23" s="280" t="s">
        <v>117</v>
      </c>
      <c r="E23" s="280"/>
      <c r="F23" s="15">
        <v>5.93</v>
      </c>
      <c r="G23" s="15">
        <v>5.17</v>
      </c>
      <c r="H23" s="16">
        <v>0</v>
      </c>
      <c r="I23" s="52">
        <v>3</v>
      </c>
      <c r="J23" s="52" t="s">
        <v>15</v>
      </c>
      <c r="K23" s="52">
        <v>1.54</v>
      </c>
      <c r="L23" s="15">
        <v>0.26</v>
      </c>
      <c r="M23" s="15">
        <v>0</v>
      </c>
      <c r="N23" s="52">
        <v>3.3</v>
      </c>
      <c r="O23" s="15">
        <v>1.81</v>
      </c>
      <c r="P23" s="15">
        <v>1.81</v>
      </c>
      <c r="Q23" s="15">
        <v>5.1100000000000003</v>
      </c>
      <c r="R23" s="16">
        <v>35.4</v>
      </c>
      <c r="S23" s="16">
        <v>0</v>
      </c>
      <c r="T23" s="16" t="s">
        <v>15</v>
      </c>
      <c r="U23" s="15">
        <v>1.68</v>
      </c>
      <c r="V23" s="16">
        <v>9</v>
      </c>
      <c r="W23" s="16" t="s">
        <v>15</v>
      </c>
      <c r="X23" s="16" t="s">
        <v>15</v>
      </c>
      <c r="Y23" s="16" t="s">
        <v>15</v>
      </c>
      <c r="Z23" s="16" t="s">
        <v>15</v>
      </c>
      <c r="AA23" s="16" t="s">
        <v>15</v>
      </c>
      <c r="AB23" s="16" t="s">
        <v>15</v>
      </c>
      <c r="AC23" s="29">
        <f t="shared" si="0"/>
        <v>0.97447795823665895</v>
      </c>
    </row>
    <row r="24" spans="1:29" x14ac:dyDescent="0.2">
      <c r="A24" s="52">
        <v>3723</v>
      </c>
      <c r="B24" s="228"/>
      <c r="C24" s="52" t="s">
        <v>141</v>
      </c>
      <c r="D24" s="280" t="s">
        <v>118</v>
      </c>
      <c r="E24" s="280"/>
      <c r="F24" s="15">
        <v>5.6</v>
      </c>
      <c r="G24" s="15">
        <v>5.26</v>
      </c>
      <c r="H24" s="16">
        <v>0</v>
      </c>
      <c r="I24" s="52">
        <v>2</v>
      </c>
      <c r="J24" s="52" t="s">
        <v>15</v>
      </c>
      <c r="K24" s="52">
        <v>1.46</v>
      </c>
      <c r="L24" s="15">
        <v>0.13</v>
      </c>
      <c r="M24" s="15">
        <v>0.86</v>
      </c>
      <c r="N24" s="52">
        <v>3.1</v>
      </c>
      <c r="O24" s="15">
        <v>1.6</v>
      </c>
      <c r="P24" s="15">
        <v>2.46</v>
      </c>
      <c r="Q24" s="15">
        <v>4.7</v>
      </c>
      <c r="R24" s="16">
        <v>34</v>
      </c>
      <c r="S24" s="16">
        <v>35</v>
      </c>
      <c r="T24" s="16" t="s">
        <v>15</v>
      </c>
      <c r="U24" s="15">
        <v>1.42</v>
      </c>
      <c r="V24" s="16">
        <v>7.3</v>
      </c>
      <c r="W24" s="16" t="s">
        <v>15</v>
      </c>
      <c r="X24" s="16" t="s">
        <v>15</v>
      </c>
      <c r="Y24" s="16" t="s">
        <v>15</v>
      </c>
      <c r="Z24" s="16" t="s">
        <v>15</v>
      </c>
      <c r="AA24" s="16" t="s">
        <v>15</v>
      </c>
      <c r="AB24" s="16" t="s">
        <v>15</v>
      </c>
      <c r="AC24" s="29">
        <f t="shared" si="0"/>
        <v>0.82366589327146167</v>
      </c>
    </row>
    <row r="25" spans="1:29" x14ac:dyDescent="0.2">
      <c r="A25" s="52">
        <v>3724</v>
      </c>
      <c r="B25" s="228"/>
      <c r="C25" s="52" t="s">
        <v>142</v>
      </c>
      <c r="D25" s="280" t="s">
        <v>119</v>
      </c>
      <c r="E25" s="280"/>
      <c r="F25" s="15">
        <v>5.49</v>
      </c>
      <c r="G25" s="15">
        <v>5.19</v>
      </c>
      <c r="H25" s="16">
        <v>0</v>
      </c>
      <c r="I25" s="52">
        <v>0</v>
      </c>
      <c r="J25" s="52" t="s">
        <v>15</v>
      </c>
      <c r="K25" s="52">
        <v>0.86</v>
      </c>
      <c r="L25" s="15">
        <v>7.0000000000000007E-2</v>
      </c>
      <c r="M25" s="15">
        <v>0</v>
      </c>
      <c r="N25" s="52">
        <v>3.3</v>
      </c>
      <c r="O25" s="15">
        <v>0.93</v>
      </c>
      <c r="P25" s="15">
        <v>0.93</v>
      </c>
      <c r="Q25" s="15">
        <v>4.2300000000000004</v>
      </c>
      <c r="R25" s="16">
        <v>22</v>
      </c>
      <c r="S25" s="16">
        <v>0</v>
      </c>
      <c r="T25" s="16" t="s">
        <v>15</v>
      </c>
      <c r="U25" s="15">
        <v>1.29</v>
      </c>
      <c r="V25" s="16">
        <v>5.2</v>
      </c>
      <c r="W25" s="16" t="s">
        <v>15</v>
      </c>
      <c r="X25" s="16" t="s">
        <v>15</v>
      </c>
      <c r="Y25" s="16" t="s">
        <v>15</v>
      </c>
      <c r="Z25" s="16" t="s">
        <v>15</v>
      </c>
      <c r="AA25" s="16" t="s">
        <v>15</v>
      </c>
      <c r="AB25" s="16" t="s">
        <v>15</v>
      </c>
      <c r="AC25" s="29">
        <f t="shared" si="0"/>
        <v>0.74825986078886308</v>
      </c>
    </row>
    <row r="26" spans="1:29" ht="18.75" thickBot="1" x14ac:dyDescent="0.3">
      <c r="U26" s="221" t="s">
        <v>534</v>
      </c>
      <c r="AC26" s="225" t="s">
        <v>536</v>
      </c>
    </row>
    <row r="27" spans="1:29" ht="19.5" thickBot="1" x14ac:dyDescent="0.35">
      <c r="A27" s="234" t="s">
        <v>168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6"/>
      <c r="U27" s="222">
        <f>(U21*5+U22*15+U23*20)/(5+15+20)</f>
        <v>2.69625</v>
      </c>
      <c r="AC27" s="226">
        <f>AVERAGE(AC23:AC25)</f>
        <v>0.84880123743232794</v>
      </c>
    </row>
    <row r="28" spans="1:29" ht="18" x14ac:dyDescent="0.35">
      <c r="A28" s="92" t="s">
        <v>188</v>
      </c>
      <c r="B28" s="18"/>
      <c r="C28" s="18"/>
      <c r="D28" s="18"/>
      <c r="U28" s="223" t="s">
        <v>535</v>
      </c>
    </row>
    <row r="29" spans="1:29" ht="31.5" x14ac:dyDescent="0.3">
      <c r="A29" s="237" t="s">
        <v>0</v>
      </c>
      <c r="B29" s="278" t="s">
        <v>136</v>
      </c>
      <c r="C29" s="278" t="s">
        <v>137</v>
      </c>
      <c r="D29" s="278" t="s">
        <v>179</v>
      </c>
      <c r="E29" s="228" t="s">
        <v>1</v>
      </c>
      <c r="F29" s="228"/>
      <c r="G29" s="46" t="s">
        <v>176</v>
      </c>
      <c r="H29" s="46" t="s">
        <v>175</v>
      </c>
      <c r="I29" s="49" t="s">
        <v>174</v>
      </c>
      <c r="J29" s="49" t="s">
        <v>173</v>
      </c>
      <c r="K29" s="266" t="s">
        <v>172</v>
      </c>
      <c r="L29" s="267"/>
      <c r="U29" s="224">
        <f>U27*40</f>
        <v>107.85</v>
      </c>
    </row>
    <row r="30" spans="1:29" ht="15.75" x14ac:dyDescent="0.2">
      <c r="A30" s="237"/>
      <c r="B30" s="279"/>
      <c r="C30" s="279"/>
      <c r="D30" s="279"/>
      <c r="E30" s="228"/>
      <c r="F30" s="228"/>
      <c r="G30" s="228" t="s">
        <v>171</v>
      </c>
      <c r="H30" s="228"/>
      <c r="I30" s="228"/>
      <c r="J30" s="228"/>
      <c r="K30" s="268"/>
      <c r="L30" s="269"/>
    </row>
    <row r="31" spans="1:29" x14ac:dyDescent="0.2">
      <c r="A31" s="52">
        <v>2342</v>
      </c>
      <c r="B31" s="228" t="s">
        <v>161</v>
      </c>
      <c r="C31" s="52" t="s">
        <v>138</v>
      </c>
      <c r="D31" s="52">
        <v>91</v>
      </c>
      <c r="E31" s="280">
        <v>3720</v>
      </c>
      <c r="F31" s="280"/>
      <c r="G31" s="52">
        <v>10</v>
      </c>
      <c r="H31" s="52">
        <v>4</v>
      </c>
      <c r="I31" s="52">
        <v>18</v>
      </c>
      <c r="J31" s="52">
        <v>68</v>
      </c>
      <c r="K31" s="272" t="s">
        <v>178</v>
      </c>
      <c r="L31" s="273"/>
    </row>
    <row r="32" spans="1:29" x14ac:dyDescent="0.2">
      <c r="A32" s="52">
        <v>2343</v>
      </c>
      <c r="B32" s="228"/>
      <c r="C32" s="14" t="s">
        <v>140</v>
      </c>
      <c r="D32" s="52">
        <v>92</v>
      </c>
      <c r="E32" s="280">
        <v>3721</v>
      </c>
      <c r="F32" s="280"/>
      <c r="G32" s="52">
        <v>11</v>
      </c>
      <c r="H32" s="52">
        <v>3</v>
      </c>
      <c r="I32" s="52">
        <v>9</v>
      </c>
      <c r="J32" s="52">
        <v>77</v>
      </c>
      <c r="K32" s="272" t="s">
        <v>178</v>
      </c>
      <c r="L32" s="273"/>
    </row>
    <row r="33" spans="1:16" x14ac:dyDescent="0.2">
      <c r="A33" s="52">
        <v>2344</v>
      </c>
      <c r="B33" s="228"/>
      <c r="C33" s="52" t="s">
        <v>139</v>
      </c>
      <c r="D33" s="52">
        <v>93</v>
      </c>
      <c r="E33" s="280">
        <v>3722</v>
      </c>
      <c r="F33" s="280"/>
      <c r="G33" s="52">
        <v>9</v>
      </c>
      <c r="H33" s="52">
        <v>3</v>
      </c>
      <c r="I33" s="52">
        <v>9</v>
      </c>
      <c r="J33" s="52">
        <v>79</v>
      </c>
      <c r="K33" s="272" t="s">
        <v>178</v>
      </c>
      <c r="L33" s="273"/>
    </row>
    <row r="34" spans="1:16" x14ac:dyDescent="0.2">
      <c r="A34" s="52">
        <v>2345</v>
      </c>
      <c r="B34" s="228"/>
      <c r="C34" s="52" t="s">
        <v>141</v>
      </c>
      <c r="D34" s="52">
        <v>94</v>
      </c>
      <c r="E34" s="280">
        <v>3723</v>
      </c>
      <c r="F34" s="280"/>
      <c r="G34" s="52">
        <v>10</v>
      </c>
      <c r="H34" s="52">
        <v>3</v>
      </c>
      <c r="I34" s="52">
        <v>8</v>
      </c>
      <c r="J34" s="52">
        <v>79</v>
      </c>
      <c r="K34" s="272" t="s">
        <v>178</v>
      </c>
      <c r="L34" s="273"/>
    </row>
    <row r="35" spans="1:16" x14ac:dyDescent="0.2">
      <c r="A35" s="52">
        <v>2346</v>
      </c>
      <c r="B35" s="228"/>
      <c r="C35" s="52" t="s">
        <v>142</v>
      </c>
      <c r="D35" s="52">
        <v>95</v>
      </c>
      <c r="E35" s="280">
        <v>3724</v>
      </c>
      <c r="F35" s="280"/>
      <c r="G35" s="52">
        <v>11</v>
      </c>
      <c r="H35" s="52">
        <v>3</v>
      </c>
      <c r="I35" s="52">
        <v>5</v>
      </c>
      <c r="J35" s="52">
        <v>81</v>
      </c>
      <c r="K35" s="272" t="s">
        <v>178</v>
      </c>
      <c r="L35" s="273"/>
    </row>
    <row r="36" spans="1:16" ht="15.6" thickBot="1" x14ac:dyDescent="0.3"/>
    <row r="37" spans="1:16" ht="16.5" thickBot="1" x14ac:dyDescent="0.25">
      <c r="A37" s="234" t="s">
        <v>196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6"/>
    </row>
    <row r="38" spans="1:16" ht="15.6" x14ac:dyDescent="0.25">
      <c r="A38" s="156" t="s">
        <v>188</v>
      </c>
    </row>
    <row r="39" spans="1:16" ht="15.75" x14ac:dyDescent="0.2">
      <c r="A39" s="229" t="s">
        <v>136</v>
      </c>
      <c r="B39" s="229" t="s">
        <v>137</v>
      </c>
      <c r="C39" s="229" t="s">
        <v>179</v>
      </c>
      <c r="D39" s="228" t="s">
        <v>213</v>
      </c>
      <c r="E39" s="228"/>
      <c r="F39" s="228"/>
      <c r="G39" s="228"/>
      <c r="H39" s="228"/>
      <c r="I39" s="228"/>
      <c r="J39" s="228"/>
      <c r="K39" s="229" t="s">
        <v>179</v>
      </c>
      <c r="L39" s="237" t="s">
        <v>212</v>
      </c>
      <c r="M39" s="237" t="s">
        <v>211</v>
      </c>
      <c r="N39" s="237" t="s">
        <v>210</v>
      </c>
      <c r="O39" s="229" t="s">
        <v>509</v>
      </c>
      <c r="P39" s="228" t="s">
        <v>530</v>
      </c>
    </row>
    <row r="40" spans="1:16" x14ac:dyDescent="0.2">
      <c r="A40" s="277"/>
      <c r="B40" s="277"/>
      <c r="C40" s="277"/>
      <c r="D40" s="52">
        <v>-2</v>
      </c>
      <c r="E40" s="52">
        <v>-6</v>
      </c>
      <c r="F40" s="52">
        <v>-10</v>
      </c>
      <c r="G40" s="52">
        <v>-30</v>
      </c>
      <c r="H40" s="52">
        <v>-60</v>
      </c>
      <c r="I40" s="52">
        <v>-100</v>
      </c>
      <c r="J40" s="52">
        <v>-1500</v>
      </c>
      <c r="K40" s="277"/>
      <c r="L40" s="237"/>
      <c r="M40" s="237"/>
      <c r="N40" s="237"/>
      <c r="O40" s="230"/>
      <c r="P40" s="228"/>
    </row>
    <row r="41" spans="1:16" ht="18" x14ac:dyDescent="0.2">
      <c r="A41" s="230"/>
      <c r="B41" s="230"/>
      <c r="C41" s="230"/>
      <c r="D41" s="256" t="s">
        <v>209</v>
      </c>
      <c r="E41" s="257"/>
      <c r="F41" s="257"/>
      <c r="G41" s="257"/>
      <c r="H41" s="257"/>
      <c r="I41" s="257"/>
      <c r="J41" s="258"/>
      <c r="K41" s="230"/>
      <c r="L41" s="228" t="s">
        <v>208</v>
      </c>
      <c r="M41" s="228"/>
      <c r="N41" s="49" t="s">
        <v>207</v>
      </c>
      <c r="O41" s="52" t="s">
        <v>510</v>
      </c>
      <c r="P41" s="219" t="s">
        <v>510</v>
      </c>
    </row>
    <row r="42" spans="1:16" x14ac:dyDescent="0.2">
      <c r="A42" s="228" t="s">
        <v>161</v>
      </c>
      <c r="B42" s="52" t="s">
        <v>138</v>
      </c>
      <c r="C42" s="52" t="s">
        <v>386</v>
      </c>
      <c r="D42" s="23">
        <v>0.38400000000000001</v>
      </c>
      <c r="E42" s="23">
        <v>0.34</v>
      </c>
      <c r="F42" s="23">
        <v>0.33</v>
      </c>
      <c r="G42" s="23">
        <v>0.29599999999999999</v>
      </c>
      <c r="H42" s="23">
        <v>0.28699999999999998</v>
      </c>
      <c r="I42" s="23">
        <v>0.26800000000000002</v>
      </c>
      <c r="J42" s="23">
        <v>0.21</v>
      </c>
      <c r="K42" s="52" t="s">
        <v>387</v>
      </c>
      <c r="L42" s="15">
        <v>0.91</v>
      </c>
      <c r="M42" s="15">
        <v>2.5499999999999998</v>
      </c>
      <c r="N42" s="15">
        <v>46.46</v>
      </c>
      <c r="O42" s="23">
        <f>(1 -(L42/M42))</f>
        <v>0.64313725490196072</v>
      </c>
      <c r="P42" s="23">
        <f>(O42*0.95)</f>
        <v>0.61098039215686262</v>
      </c>
    </row>
    <row r="43" spans="1:16" x14ac:dyDescent="0.2">
      <c r="A43" s="228"/>
      <c r="B43" s="14" t="s">
        <v>140</v>
      </c>
      <c r="C43" s="52" t="s">
        <v>388</v>
      </c>
      <c r="D43" s="23">
        <v>0.39700000000000002</v>
      </c>
      <c r="E43" s="23">
        <v>0.35599999999999998</v>
      </c>
      <c r="F43" s="23">
        <v>0.34499999999999997</v>
      </c>
      <c r="G43" s="23">
        <v>0.29499999999999998</v>
      </c>
      <c r="H43" s="23">
        <v>0.28599999999999998</v>
      </c>
      <c r="I43" s="23">
        <v>0.26100000000000001</v>
      </c>
      <c r="J43" s="23">
        <v>0.23699999999999999</v>
      </c>
      <c r="K43" s="52" t="s">
        <v>389</v>
      </c>
      <c r="L43" s="15">
        <v>1.05</v>
      </c>
      <c r="M43" s="15">
        <v>2.5</v>
      </c>
      <c r="N43" s="15">
        <v>38.83</v>
      </c>
      <c r="O43" s="23">
        <f t="shared" ref="O43:O46" si="1">(1 -(L43/M43))</f>
        <v>0.57999999999999996</v>
      </c>
      <c r="P43" s="23">
        <f t="shared" ref="P43:P46" si="2">(O43*0.95)</f>
        <v>0.55099999999999993</v>
      </c>
    </row>
    <row r="44" spans="1:16" x14ac:dyDescent="0.2">
      <c r="A44" s="228"/>
      <c r="B44" s="52" t="s">
        <v>139</v>
      </c>
      <c r="C44" s="52" t="s">
        <v>390</v>
      </c>
      <c r="D44" s="23">
        <v>0.46500000000000002</v>
      </c>
      <c r="E44" s="23">
        <v>0.39100000000000001</v>
      </c>
      <c r="F44" s="23">
        <v>0.37</v>
      </c>
      <c r="G44" s="23">
        <v>0.307</v>
      </c>
      <c r="H44" s="23">
        <v>0.29399999999999998</v>
      </c>
      <c r="I44" s="23">
        <v>0.27700000000000002</v>
      </c>
      <c r="J44" s="23">
        <v>0.24099999999999999</v>
      </c>
      <c r="K44" s="52" t="s">
        <v>391</v>
      </c>
      <c r="L44" s="15">
        <v>0.97</v>
      </c>
      <c r="M44" s="15">
        <v>2.5099999999999998</v>
      </c>
      <c r="N44" s="15">
        <v>13.88</v>
      </c>
      <c r="O44" s="23">
        <f t="shared" si="1"/>
        <v>0.61354581673306763</v>
      </c>
      <c r="P44" s="23">
        <f t="shared" si="2"/>
        <v>0.58286852589641425</v>
      </c>
    </row>
    <row r="45" spans="1:16" x14ac:dyDescent="0.2">
      <c r="A45" s="228"/>
      <c r="B45" s="52" t="s">
        <v>141</v>
      </c>
      <c r="C45" s="52" t="s">
        <v>392</v>
      </c>
      <c r="D45" s="23">
        <v>0.54100000000000004</v>
      </c>
      <c r="E45" s="23">
        <v>0.40899999999999997</v>
      </c>
      <c r="F45" s="23">
        <v>0.38100000000000001</v>
      </c>
      <c r="G45" s="23">
        <v>0.313</v>
      </c>
      <c r="H45" s="23">
        <v>0.29899999999999999</v>
      </c>
      <c r="I45" s="23">
        <v>0.27300000000000002</v>
      </c>
      <c r="J45" s="23">
        <v>0.246</v>
      </c>
      <c r="K45" s="52" t="s">
        <v>393</v>
      </c>
      <c r="L45" s="15">
        <v>0.93</v>
      </c>
      <c r="M45" s="15">
        <v>2.56</v>
      </c>
      <c r="N45" s="15">
        <v>21.26</v>
      </c>
      <c r="O45" s="23">
        <f t="shared" si="1"/>
        <v>0.63671875</v>
      </c>
      <c r="P45" s="23">
        <f t="shared" si="2"/>
        <v>0.60488281249999998</v>
      </c>
    </row>
    <row r="46" spans="1:16" x14ac:dyDescent="0.2">
      <c r="A46" s="228"/>
      <c r="B46" s="52" t="s">
        <v>142</v>
      </c>
      <c r="C46" s="52" t="s">
        <v>394</v>
      </c>
      <c r="D46" s="23">
        <v>0.45600000000000002</v>
      </c>
      <c r="E46" s="23">
        <v>0.33900000000000002</v>
      </c>
      <c r="F46" s="23">
        <v>0.30299999999999999</v>
      </c>
      <c r="G46" s="23">
        <v>0.252</v>
      </c>
      <c r="H46" s="23">
        <v>0.23100000000000001</v>
      </c>
      <c r="I46" s="23">
        <v>0.21299999999999999</v>
      </c>
      <c r="J46" s="23">
        <v>0.185</v>
      </c>
      <c r="K46" s="52" t="s">
        <v>395</v>
      </c>
      <c r="L46" s="15">
        <v>0.91</v>
      </c>
      <c r="M46" s="15">
        <v>2.5</v>
      </c>
      <c r="N46" s="15">
        <v>18.739999999999998</v>
      </c>
      <c r="O46" s="23">
        <f t="shared" si="1"/>
        <v>0.63600000000000001</v>
      </c>
      <c r="P46" s="23">
        <f t="shared" si="2"/>
        <v>0.60419999999999996</v>
      </c>
    </row>
    <row r="48" spans="1:16" ht="15.75" x14ac:dyDescent="0.2">
      <c r="A48" s="229" t="s">
        <v>136</v>
      </c>
      <c r="B48" s="229" t="s">
        <v>137</v>
      </c>
      <c r="C48" s="229" t="s">
        <v>179</v>
      </c>
      <c r="D48" s="228" t="s">
        <v>213</v>
      </c>
      <c r="E48" s="228"/>
      <c r="F48" s="228"/>
      <c r="G48" s="228"/>
      <c r="H48" s="228"/>
      <c r="I48" s="228"/>
      <c r="J48" s="228"/>
    </row>
    <row r="49" spans="1:10" x14ac:dyDescent="0.2">
      <c r="A49" s="277"/>
      <c r="B49" s="277"/>
      <c r="C49" s="277"/>
      <c r="D49" s="52">
        <v>-2</v>
      </c>
      <c r="E49" s="52">
        <v>-6</v>
      </c>
      <c r="F49" s="52">
        <v>-10</v>
      </c>
      <c r="G49" s="52">
        <v>-30</v>
      </c>
      <c r="H49" s="52">
        <v>-60</v>
      </c>
      <c r="I49" s="52">
        <v>-100</v>
      </c>
      <c r="J49" s="52">
        <v>-1500</v>
      </c>
    </row>
    <row r="50" spans="1:10" ht="18.75" x14ac:dyDescent="0.2">
      <c r="A50" s="230"/>
      <c r="B50" s="230"/>
      <c r="C50" s="230"/>
      <c r="D50" s="256" t="s">
        <v>458</v>
      </c>
      <c r="E50" s="257"/>
      <c r="F50" s="257"/>
      <c r="G50" s="257"/>
      <c r="H50" s="257"/>
      <c r="I50" s="257"/>
      <c r="J50" s="258"/>
    </row>
    <row r="51" spans="1:10" x14ac:dyDescent="0.2">
      <c r="A51" s="228" t="s">
        <v>161</v>
      </c>
      <c r="B51" s="52" t="s">
        <v>138</v>
      </c>
      <c r="C51" s="52" t="s">
        <v>386</v>
      </c>
      <c r="D51" s="23">
        <f>D42*$L42</f>
        <v>0.34944000000000003</v>
      </c>
      <c r="E51" s="23">
        <f t="shared" ref="E51:J51" si="3">E42*$L42</f>
        <v>0.30940000000000001</v>
      </c>
      <c r="F51" s="23">
        <f t="shared" si="3"/>
        <v>0.30030000000000001</v>
      </c>
      <c r="G51" s="23">
        <f t="shared" si="3"/>
        <v>0.26935999999999999</v>
      </c>
      <c r="H51" s="23">
        <f t="shared" si="3"/>
        <v>0.26117000000000001</v>
      </c>
      <c r="I51" s="23">
        <f t="shared" si="3"/>
        <v>0.24388000000000001</v>
      </c>
      <c r="J51" s="23">
        <f t="shared" si="3"/>
        <v>0.19109999999999999</v>
      </c>
    </row>
    <row r="52" spans="1:10" x14ac:dyDescent="0.2">
      <c r="A52" s="228"/>
      <c r="B52" s="14" t="s">
        <v>140</v>
      </c>
      <c r="C52" s="52" t="s">
        <v>388</v>
      </c>
      <c r="D52" s="23">
        <f t="shared" ref="D52:J55" si="4">D43*$L43</f>
        <v>0.41685000000000005</v>
      </c>
      <c r="E52" s="23">
        <f t="shared" si="4"/>
        <v>0.37380000000000002</v>
      </c>
      <c r="F52" s="23">
        <f t="shared" si="4"/>
        <v>0.36224999999999996</v>
      </c>
      <c r="G52" s="23">
        <f t="shared" si="4"/>
        <v>0.30974999999999997</v>
      </c>
      <c r="H52" s="23">
        <f t="shared" si="4"/>
        <v>0.30030000000000001</v>
      </c>
      <c r="I52" s="23">
        <f t="shared" si="4"/>
        <v>0.27405000000000002</v>
      </c>
      <c r="J52" s="23">
        <f t="shared" si="4"/>
        <v>0.24884999999999999</v>
      </c>
    </row>
    <row r="53" spans="1:10" x14ac:dyDescent="0.2">
      <c r="A53" s="228"/>
      <c r="B53" s="52" t="s">
        <v>139</v>
      </c>
      <c r="C53" s="52" t="s">
        <v>390</v>
      </c>
      <c r="D53" s="23">
        <f t="shared" si="4"/>
        <v>0.45105000000000001</v>
      </c>
      <c r="E53" s="23">
        <f t="shared" si="4"/>
        <v>0.37927</v>
      </c>
      <c r="F53" s="23">
        <f t="shared" si="4"/>
        <v>0.3589</v>
      </c>
      <c r="G53" s="23">
        <f t="shared" si="4"/>
        <v>0.29779</v>
      </c>
      <c r="H53" s="23">
        <f t="shared" si="4"/>
        <v>0.28517999999999999</v>
      </c>
      <c r="I53" s="23">
        <f t="shared" si="4"/>
        <v>0.26869000000000004</v>
      </c>
      <c r="J53" s="23">
        <f t="shared" si="4"/>
        <v>0.23376999999999998</v>
      </c>
    </row>
    <row r="54" spans="1:10" x14ac:dyDescent="0.2">
      <c r="A54" s="228"/>
      <c r="B54" s="52" t="s">
        <v>141</v>
      </c>
      <c r="C54" s="52" t="s">
        <v>392</v>
      </c>
      <c r="D54" s="23">
        <f t="shared" si="4"/>
        <v>0.50313000000000008</v>
      </c>
      <c r="E54" s="23">
        <f t="shared" si="4"/>
        <v>0.38036999999999999</v>
      </c>
      <c r="F54" s="23">
        <f t="shared" si="4"/>
        <v>0.35433000000000003</v>
      </c>
      <c r="G54" s="23">
        <f t="shared" si="4"/>
        <v>0.29109000000000002</v>
      </c>
      <c r="H54" s="23">
        <f t="shared" si="4"/>
        <v>0.27806999999999998</v>
      </c>
      <c r="I54" s="23">
        <f t="shared" si="4"/>
        <v>0.25389000000000006</v>
      </c>
      <c r="J54" s="23">
        <f t="shared" si="4"/>
        <v>0.22878000000000001</v>
      </c>
    </row>
    <row r="55" spans="1:10" x14ac:dyDescent="0.2">
      <c r="A55" s="228"/>
      <c r="B55" s="52" t="s">
        <v>142</v>
      </c>
      <c r="C55" s="52" t="s">
        <v>394</v>
      </c>
      <c r="D55" s="23">
        <f t="shared" si="4"/>
        <v>0.41496000000000005</v>
      </c>
      <c r="E55" s="23">
        <f t="shared" si="4"/>
        <v>0.30849000000000004</v>
      </c>
      <c r="F55" s="23">
        <f t="shared" si="4"/>
        <v>0.27572999999999998</v>
      </c>
      <c r="G55" s="23">
        <f t="shared" si="4"/>
        <v>0.22932</v>
      </c>
      <c r="H55" s="23">
        <f t="shared" si="4"/>
        <v>0.21021000000000001</v>
      </c>
      <c r="I55" s="23">
        <f t="shared" si="4"/>
        <v>0.19383</v>
      </c>
      <c r="J55" s="23">
        <f t="shared" si="4"/>
        <v>0.16835</v>
      </c>
    </row>
    <row r="56" spans="1:10" ht="15.6" thickBot="1" x14ac:dyDescent="0.3"/>
    <row r="57" spans="1:10" ht="16.5" thickBot="1" x14ac:dyDescent="0.25">
      <c r="A57" s="234" t="s">
        <v>192</v>
      </c>
      <c r="B57" s="235"/>
      <c r="C57" s="235"/>
      <c r="D57" s="235"/>
      <c r="E57" s="235"/>
      <c r="F57" s="235"/>
      <c r="G57" s="235"/>
      <c r="H57" s="235"/>
      <c r="I57" s="236"/>
    </row>
    <row r="58" spans="1:10" ht="15.6" x14ac:dyDescent="0.25">
      <c r="A58" s="86" t="s">
        <v>406</v>
      </c>
    </row>
    <row r="59" spans="1:10" ht="15.75" x14ac:dyDescent="0.2">
      <c r="A59" s="229" t="s">
        <v>191</v>
      </c>
      <c r="B59" s="266" t="s">
        <v>190</v>
      </c>
      <c r="C59" s="267"/>
      <c r="D59" s="49" t="s">
        <v>189</v>
      </c>
      <c r="E59" s="229" t="s">
        <v>136</v>
      </c>
    </row>
    <row r="60" spans="1:10" ht="15.75" x14ac:dyDescent="0.2">
      <c r="A60" s="230"/>
      <c r="B60" s="268"/>
      <c r="C60" s="269"/>
      <c r="D60" s="49" t="s">
        <v>171</v>
      </c>
      <c r="E60" s="277"/>
    </row>
    <row r="61" spans="1:10" x14ac:dyDescent="0.2">
      <c r="A61" s="52">
        <v>3720</v>
      </c>
      <c r="B61" s="272">
        <v>91</v>
      </c>
      <c r="C61" s="273"/>
      <c r="D61" s="27">
        <v>0.36799999999999999</v>
      </c>
      <c r="E61" s="230"/>
    </row>
    <row r="62" spans="1:10" ht="15" customHeight="1" x14ac:dyDescent="0.2">
      <c r="A62" s="52">
        <v>3721</v>
      </c>
      <c r="B62" s="272">
        <v>92</v>
      </c>
      <c r="C62" s="273"/>
      <c r="D62" s="27">
        <v>0.29799999999999999</v>
      </c>
      <c r="E62" s="229" t="s">
        <v>161</v>
      </c>
    </row>
    <row r="63" spans="1:10" ht="15" customHeight="1" x14ac:dyDescent="0.2">
      <c r="A63" s="52">
        <v>3722</v>
      </c>
      <c r="B63" s="272">
        <v>93</v>
      </c>
      <c r="C63" s="273"/>
      <c r="D63" s="27">
        <v>0.14000000000000001</v>
      </c>
      <c r="E63" s="277"/>
    </row>
    <row r="64" spans="1:10" ht="15" customHeight="1" x14ac:dyDescent="0.2">
      <c r="A64" s="52">
        <v>3723</v>
      </c>
      <c r="B64" s="272">
        <v>94</v>
      </c>
      <c r="C64" s="273"/>
      <c r="D64" s="27">
        <v>0.35</v>
      </c>
      <c r="E64" s="277"/>
    </row>
    <row r="65" spans="1:11" ht="15" customHeight="1" x14ac:dyDescent="0.2">
      <c r="A65" s="52">
        <v>3724</v>
      </c>
      <c r="B65" s="272">
        <v>95</v>
      </c>
      <c r="C65" s="273"/>
      <c r="D65" s="27">
        <v>0.64800000000000002</v>
      </c>
      <c r="E65" s="230"/>
    </row>
    <row r="66" spans="1:11" ht="15" customHeight="1" x14ac:dyDescent="0.25">
      <c r="E66" s="95"/>
    </row>
    <row r="67" spans="1:11" ht="15.6" x14ac:dyDescent="0.25">
      <c r="A67" s="294" t="s">
        <v>411</v>
      </c>
      <c r="B67" s="294"/>
      <c r="C67" s="95"/>
      <c r="D67" s="95"/>
      <c r="E67" s="95"/>
      <c r="F67" s="95"/>
      <c r="G67" s="95"/>
      <c r="H67" s="95"/>
      <c r="I67" s="95"/>
      <c r="J67" s="95"/>
      <c r="K67" s="8"/>
    </row>
    <row r="68" spans="1:11" x14ac:dyDescent="0.2">
      <c r="A68" s="228" t="s">
        <v>137</v>
      </c>
      <c r="B68" s="228" t="s">
        <v>413</v>
      </c>
      <c r="C68" s="96"/>
      <c r="D68" s="96"/>
      <c r="E68" s="96"/>
      <c r="F68" s="96"/>
      <c r="G68" s="96"/>
      <c r="H68" s="96"/>
      <c r="I68" s="96"/>
      <c r="J68" s="96"/>
      <c r="K68" s="8"/>
    </row>
    <row r="69" spans="1:11" x14ac:dyDescent="0.2">
      <c r="A69" s="228"/>
      <c r="B69" s="228"/>
      <c r="C69" s="96"/>
      <c r="D69" s="96"/>
      <c r="E69" s="96"/>
      <c r="F69" s="96"/>
      <c r="G69" s="96"/>
      <c r="H69" s="96"/>
      <c r="I69" s="96"/>
      <c r="J69" s="96"/>
      <c r="K69" s="8"/>
    </row>
    <row r="70" spans="1:11" x14ac:dyDescent="0.2">
      <c r="A70" s="228"/>
      <c r="B70" s="228"/>
      <c r="C70" s="96"/>
      <c r="D70" s="96"/>
      <c r="E70" s="96"/>
      <c r="F70" s="96"/>
      <c r="G70" s="96"/>
      <c r="H70" s="96"/>
      <c r="I70" s="96"/>
      <c r="J70" s="96"/>
      <c r="K70" s="8"/>
    </row>
    <row r="71" spans="1:11" x14ac:dyDescent="0.25">
      <c r="A71" s="52" t="s">
        <v>138</v>
      </c>
      <c r="B71" s="33" t="s">
        <v>437</v>
      </c>
      <c r="C71" s="8"/>
      <c r="D71" s="8"/>
      <c r="E71" s="8"/>
      <c r="F71" s="8"/>
      <c r="G71" s="8"/>
      <c r="H71" s="8"/>
      <c r="I71" s="8"/>
      <c r="J71" s="8"/>
      <c r="K71" s="8"/>
    </row>
    <row r="72" spans="1:11" x14ac:dyDescent="0.25">
      <c r="A72" s="52" t="s">
        <v>142</v>
      </c>
      <c r="B72" s="33" t="s">
        <v>426</v>
      </c>
      <c r="C72" s="8"/>
      <c r="D72" s="8"/>
      <c r="E72" s="8"/>
      <c r="F72" s="8"/>
      <c r="G72" s="8"/>
      <c r="H72" s="8"/>
      <c r="I72" s="8"/>
      <c r="J72" s="8"/>
      <c r="K72" s="8"/>
    </row>
  </sheetData>
  <mergeCells count="70">
    <mergeCell ref="P39:P40"/>
    <mergeCell ref="A39:A41"/>
    <mergeCell ref="B39:B41"/>
    <mergeCell ref="N39:N40"/>
    <mergeCell ref="D41:J41"/>
    <mergeCell ref="L41:M41"/>
    <mergeCell ref="C39:C41"/>
    <mergeCell ref="D39:J39"/>
    <mergeCell ref="K39:K41"/>
    <mergeCell ref="L39:L40"/>
    <mergeCell ref="M39:M40"/>
    <mergeCell ref="O39:O40"/>
    <mergeCell ref="A42:A46"/>
    <mergeCell ref="A27:L27"/>
    <mergeCell ref="E29:F30"/>
    <mergeCell ref="K29:L30"/>
    <mergeCell ref="G30:J30"/>
    <mergeCell ref="K31:L31"/>
    <mergeCell ref="E35:F35"/>
    <mergeCell ref="K35:L35"/>
    <mergeCell ref="E32:F32"/>
    <mergeCell ref="K32:L32"/>
    <mergeCell ref="E33:F33"/>
    <mergeCell ref="K33:L33"/>
    <mergeCell ref="E34:F34"/>
    <mergeCell ref="K34:L34"/>
    <mergeCell ref="E31:F31"/>
    <mergeCell ref="B31:B35"/>
    <mergeCell ref="A29:A30"/>
    <mergeCell ref="B29:B30"/>
    <mergeCell ref="C29:C30"/>
    <mergeCell ref="D29:D30"/>
    <mergeCell ref="D22:E22"/>
    <mergeCell ref="R20:T20"/>
    <mergeCell ref="W20:AB20"/>
    <mergeCell ref="D21:E21"/>
    <mergeCell ref="A19:A20"/>
    <mergeCell ref="D19:E20"/>
    <mergeCell ref="F19:G19"/>
    <mergeCell ref="B19:B20"/>
    <mergeCell ref="C19:C20"/>
    <mergeCell ref="B21:B25"/>
    <mergeCell ref="D23:E23"/>
    <mergeCell ref="D24:E24"/>
    <mergeCell ref="D25:E25"/>
    <mergeCell ref="A68:A70"/>
    <mergeCell ref="B68:B70"/>
    <mergeCell ref="B65:C65"/>
    <mergeCell ref="A59:A60"/>
    <mergeCell ref="B59:C60"/>
    <mergeCell ref="B61:C61"/>
    <mergeCell ref="B62:C62"/>
    <mergeCell ref="B63:C63"/>
    <mergeCell ref="B64:C64"/>
    <mergeCell ref="A1:E1"/>
    <mergeCell ref="A67:B67"/>
    <mergeCell ref="A37:O37"/>
    <mergeCell ref="A17:AC17"/>
    <mergeCell ref="A51:A55"/>
    <mergeCell ref="A48:A50"/>
    <mergeCell ref="B48:B50"/>
    <mergeCell ref="C48:C50"/>
    <mergeCell ref="D48:J48"/>
    <mergeCell ref="D50:J50"/>
    <mergeCell ref="E59:E61"/>
    <mergeCell ref="E62:E65"/>
    <mergeCell ref="A57:I57"/>
    <mergeCell ref="H20:J20"/>
    <mergeCell ref="K20:N20"/>
    <mergeCell ref="O20:Q20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6"/>
  <sheetViews>
    <sheetView topLeftCell="D49" zoomScale="70" zoomScaleNormal="70" workbookViewId="0">
      <selection activeCell="M75" sqref="M75"/>
    </sheetView>
  </sheetViews>
  <sheetFormatPr defaultColWidth="9.140625" defaultRowHeight="15" x14ac:dyDescent="0.25"/>
  <cols>
    <col min="1" max="1" width="32.7109375" style="84" bestFit="1" customWidth="1"/>
    <col min="2" max="2" width="21.7109375" style="84" bestFit="1" customWidth="1"/>
    <col min="3" max="3" width="38.42578125" style="84" bestFit="1" customWidth="1"/>
    <col min="4" max="4" width="30.5703125" style="84" customWidth="1"/>
    <col min="5" max="5" width="45" style="84" bestFit="1" customWidth="1"/>
    <col min="6" max="6" width="38.140625" style="84" bestFit="1" customWidth="1"/>
    <col min="7" max="9" width="9.140625" style="84"/>
    <col min="10" max="10" width="10.42578125" style="84" customWidth="1"/>
    <col min="11" max="11" width="14.5703125" style="84" customWidth="1"/>
    <col min="12" max="12" width="23.140625" style="84" bestFit="1" customWidth="1"/>
    <col min="13" max="13" width="30.140625" style="84" bestFit="1" customWidth="1"/>
    <col min="14" max="14" width="29.85546875" style="84" bestFit="1" customWidth="1"/>
    <col min="15" max="15" width="21.140625" style="84" bestFit="1" customWidth="1"/>
    <col min="16" max="16" width="31.85546875" style="84" bestFit="1" customWidth="1"/>
    <col min="17" max="28" width="9.140625" style="84"/>
    <col min="29" max="29" width="16.5703125" style="84" bestFit="1" customWidth="1"/>
    <col min="30" max="16384" width="9.140625" style="84"/>
  </cols>
  <sheetData>
    <row r="1" spans="1:39" ht="29.25" customHeight="1" thickBot="1" x14ac:dyDescent="0.35">
      <c r="A1" s="274" t="s">
        <v>144</v>
      </c>
      <c r="B1" s="275"/>
      <c r="C1" s="275"/>
      <c r="D1" s="275"/>
      <c r="E1" s="276"/>
      <c r="F1" s="61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</row>
    <row r="2" spans="1:39" ht="15.6" x14ac:dyDescent="0.3">
      <c r="A2" s="123" t="s">
        <v>440</v>
      </c>
      <c r="B2" s="196"/>
      <c r="C2" s="67" t="s">
        <v>441</v>
      </c>
      <c r="D2" s="196" t="s">
        <v>444</v>
      </c>
      <c r="E2" s="207" t="s">
        <v>466</v>
      </c>
      <c r="F2" s="34"/>
      <c r="G2" s="34"/>
      <c r="H2" s="61"/>
      <c r="I2" s="61"/>
      <c r="J2" s="61"/>
      <c r="K2" s="61"/>
      <c r="L2" s="61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39" ht="15.6" x14ac:dyDescent="0.3">
      <c r="A3" s="124" t="s">
        <v>442</v>
      </c>
      <c r="B3" s="197"/>
      <c r="C3" s="68" t="s">
        <v>511</v>
      </c>
      <c r="D3" s="197" t="s">
        <v>445</v>
      </c>
      <c r="E3" s="208" t="s">
        <v>469</v>
      </c>
      <c r="F3" s="34"/>
      <c r="G3" s="34"/>
      <c r="H3" s="61"/>
      <c r="I3" s="61"/>
      <c r="J3" s="61"/>
      <c r="K3" s="61"/>
      <c r="L3" s="61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</row>
    <row r="4" spans="1:39" ht="15.6" x14ac:dyDescent="0.3">
      <c r="A4" s="124" t="s">
        <v>446</v>
      </c>
      <c r="B4" s="197"/>
      <c r="C4" s="175">
        <v>-19.661353999999999</v>
      </c>
      <c r="D4" s="197" t="s">
        <v>461</v>
      </c>
      <c r="E4" s="208" t="s">
        <v>467</v>
      </c>
      <c r="F4" s="34"/>
      <c r="G4" s="34"/>
      <c r="H4" s="61"/>
      <c r="I4" s="61"/>
      <c r="J4" s="61"/>
      <c r="K4" s="61"/>
      <c r="L4" s="61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spans="1:39" ht="15.6" x14ac:dyDescent="0.3">
      <c r="A5" s="124" t="s">
        <v>460</v>
      </c>
      <c r="B5" s="197"/>
      <c r="C5" s="70">
        <v>816</v>
      </c>
      <c r="D5" s="197"/>
      <c r="E5" s="208"/>
      <c r="F5" s="61"/>
      <c r="G5" s="61"/>
      <c r="H5" s="61"/>
      <c r="I5" s="61"/>
      <c r="J5" s="61"/>
      <c r="K5" s="61"/>
      <c r="L5" s="61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</row>
    <row r="6" spans="1:39" ht="15.6" x14ac:dyDescent="0.3">
      <c r="A6" s="124" t="s">
        <v>447</v>
      </c>
      <c r="B6" s="197"/>
      <c r="C6" s="68">
        <v>-47.966920999999999</v>
      </c>
      <c r="D6" s="197"/>
      <c r="E6" s="119"/>
      <c r="F6" s="61"/>
      <c r="G6" s="61"/>
      <c r="H6" s="61"/>
      <c r="I6" s="61"/>
      <c r="J6" s="61"/>
      <c r="K6" s="61"/>
      <c r="L6" s="61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.6" x14ac:dyDescent="0.3">
      <c r="A7" s="124" t="s">
        <v>448</v>
      </c>
      <c r="B7" s="197"/>
      <c r="C7" s="68" t="s">
        <v>462</v>
      </c>
      <c r="D7" s="197"/>
      <c r="E7" s="119"/>
      <c r="F7" s="61"/>
      <c r="G7" s="61"/>
      <c r="H7" s="61"/>
      <c r="I7" s="61"/>
      <c r="J7" s="61"/>
      <c r="K7" s="61"/>
      <c r="L7" s="61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15.6" x14ac:dyDescent="0.3">
      <c r="A8" s="124" t="s">
        <v>449</v>
      </c>
      <c r="B8" s="197"/>
      <c r="C8" s="68" t="s">
        <v>463</v>
      </c>
      <c r="D8" s="197"/>
      <c r="E8" s="119"/>
      <c r="F8" s="61"/>
      <c r="G8" s="61"/>
      <c r="H8" s="61"/>
      <c r="I8" s="61"/>
      <c r="J8" s="61"/>
      <c r="K8" s="61"/>
      <c r="L8" s="61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</row>
    <row r="9" spans="1:39" ht="15.6" x14ac:dyDescent="0.3">
      <c r="A9" s="124" t="s">
        <v>450</v>
      </c>
      <c r="B9" s="197"/>
      <c r="C9" s="68">
        <v>2</v>
      </c>
      <c r="D9" s="197"/>
      <c r="E9" s="119"/>
      <c r="F9" s="61"/>
      <c r="G9" s="61"/>
      <c r="H9" s="61"/>
      <c r="I9" s="61"/>
      <c r="J9" s="61"/>
      <c r="K9" s="61"/>
      <c r="L9" s="61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1:39" ht="15.6" x14ac:dyDescent="0.3">
      <c r="A10" s="124" t="s">
        <v>451</v>
      </c>
      <c r="B10" s="197"/>
      <c r="C10" s="68" t="s">
        <v>464</v>
      </c>
      <c r="D10" s="197"/>
      <c r="E10" s="119"/>
      <c r="F10" s="61"/>
      <c r="G10" s="61"/>
      <c r="H10" s="61"/>
      <c r="I10" s="61"/>
      <c r="J10" s="61"/>
      <c r="K10" s="61"/>
      <c r="L10" s="61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</row>
    <row r="11" spans="1:39" ht="15.6" x14ac:dyDescent="0.3">
      <c r="A11" s="124" t="s">
        <v>452</v>
      </c>
      <c r="B11" s="197">
        <v>1</v>
      </c>
      <c r="C11" s="68" t="s">
        <v>453</v>
      </c>
      <c r="D11" s="197"/>
      <c r="E11" s="119"/>
      <c r="F11" s="61"/>
      <c r="G11" s="61"/>
      <c r="H11" s="61"/>
      <c r="I11" s="61"/>
      <c r="J11" s="61"/>
      <c r="K11" s="61"/>
      <c r="L11" s="61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39" ht="15.6" x14ac:dyDescent="0.3">
      <c r="A12" s="124" t="s">
        <v>454</v>
      </c>
      <c r="B12" s="197">
        <v>-99</v>
      </c>
      <c r="C12" s="68" t="s">
        <v>455</v>
      </c>
      <c r="D12" s="197"/>
      <c r="E12" s="119"/>
      <c r="F12" s="61"/>
      <c r="G12" s="61"/>
      <c r="H12" s="61"/>
      <c r="I12" s="61"/>
      <c r="J12" s="61"/>
      <c r="K12" s="61"/>
      <c r="L12" s="61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</row>
    <row r="13" spans="1:39" ht="15.6" x14ac:dyDescent="0.3">
      <c r="A13" s="124" t="s">
        <v>456</v>
      </c>
      <c r="B13" s="197">
        <v>0</v>
      </c>
      <c r="C13" s="68"/>
      <c r="D13" s="197"/>
      <c r="E13" s="119"/>
      <c r="F13" s="61"/>
      <c r="G13" s="61"/>
      <c r="H13" s="61"/>
      <c r="I13" s="61"/>
      <c r="J13" s="61"/>
      <c r="K13" s="61"/>
      <c r="L13" s="61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</row>
    <row r="14" spans="1:39" ht="16.149999999999999" thickBot="1" x14ac:dyDescent="0.35">
      <c r="A14" s="124" t="s">
        <v>457</v>
      </c>
      <c r="B14" s="197"/>
      <c r="C14" s="68" t="s">
        <v>465</v>
      </c>
      <c r="D14" s="197"/>
      <c r="E14" s="119"/>
      <c r="F14" s="61"/>
      <c r="G14" s="61"/>
      <c r="H14" s="61"/>
      <c r="I14" s="61"/>
      <c r="J14" s="61"/>
      <c r="K14" s="61"/>
      <c r="L14" s="61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ht="16.149999999999999" thickBot="1" x14ac:dyDescent="0.35">
      <c r="A15" s="99"/>
      <c r="B15" s="100"/>
      <c r="C15" s="100"/>
      <c r="D15" s="101"/>
      <c r="E15" s="102"/>
      <c r="F15" s="61"/>
      <c r="G15" s="61"/>
      <c r="H15" s="61"/>
      <c r="I15" s="61"/>
      <c r="J15" s="61"/>
      <c r="K15" s="61"/>
      <c r="L15" s="61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ht="15.6" thickBot="1" x14ac:dyDescent="0.3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 ht="32.25" customHeight="1" thickBot="1" x14ac:dyDescent="0.3">
      <c r="A17" s="234" t="s">
        <v>77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6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1:39" ht="31.5" customHeight="1" x14ac:dyDescent="0.3">
      <c r="A18" s="103" t="s">
        <v>2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ht="18.75" x14ac:dyDescent="0.25">
      <c r="A19" s="279" t="s">
        <v>0</v>
      </c>
      <c r="B19" s="279" t="s">
        <v>136</v>
      </c>
      <c r="C19" s="279" t="s">
        <v>137</v>
      </c>
      <c r="D19" s="230" t="s">
        <v>1</v>
      </c>
      <c r="E19" s="230"/>
      <c r="F19" s="230" t="s">
        <v>125</v>
      </c>
      <c r="G19" s="230"/>
      <c r="H19" s="45" t="s">
        <v>3</v>
      </c>
      <c r="I19" s="45" t="s">
        <v>4</v>
      </c>
      <c r="J19" s="45" t="s">
        <v>5</v>
      </c>
      <c r="K19" s="45" t="s">
        <v>127</v>
      </c>
      <c r="L19" s="45" t="s">
        <v>128</v>
      </c>
      <c r="M19" s="45" t="s">
        <v>129</v>
      </c>
      <c r="N19" s="45" t="s">
        <v>6</v>
      </c>
      <c r="O19" s="45" t="s">
        <v>16</v>
      </c>
      <c r="P19" s="45" t="s">
        <v>17</v>
      </c>
      <c r="Q19" s="45" t="s">
        <v>18</v>
      </c>
      <c r="R19" s="45" t="s">
        <v>19</v>
      </c>
      <c r="S19" s="45" t="s">
        <v>20</v>
      </c>
      <c r="T19" s="45" t="s">
        <v>21</v>
      </c>
      <c r="U19" s="45" t="s">
        <v>22</v>
      </c>
      <c r="V19" s="45" t="s">
        <v>23</v>
      </c>
      <c r="W19" s="45" t="s">
        <v>24</v>
      </c>
      <c r="X19" s="45" t="s">
        <v>25</v>
      </c>
      <c r="Y19" s="45" t="s">
        <v>26</v>
      </c>
      <c r="Z19" s="45" t="s">
        <v>27</v>
      </c>
      <c r="AA19" s="45" t="s">
        <v>28</v>
      </c>
      <c r="AB19" s="45" t="s">
        <v>29</v>
      </c>
      <c r="AC19" s="49" t="s">
        <v>410</v>
      </c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1:39" ht="18.75" x14ac:dyDescent="0.25">
      <c r="A20" s="237"/>
      <c r="B20" s="237"/>
      <c r="C20" s="237"/>
      <c r="D20" s="228"/>
      <c r="E20" s="228"/>
      <c r="F20" s="49" t="s">
        <v>130</v>
      </c>
      <c r="G20" s="49" t="s">
        <v>7</v>
      </c>
      <c r="H20" s="228" t="s">
        <v>163</v>
      </c>
      <c r="I20" s="228"/>
      <c r="J20" s="228"/>
      <c r="K20" s="228" t="s">
        <v>164</v>
      </c>
      <c r="L20" s="228"/>
      <c r="M20" s="228"/>
      <c r="N20" s="228"/>
      <c r="O20" s="228" t="s">
        <v>165</v>
      </c>
      <c r="P20" s="228"/>
      <c r="Q20" s="228"/>
      <c r="R20" s="284" t="s">
        <v>166</v>
      </c>
      <c r="S20" s="284"/>
      <c r="T20" s="284"/>
      <c r="U20" s="49" t="s">
        <v>31</v>
      </c>
      <c r="V20" s="49" t="s">
        <v>32</v>
      </c>
      <c r="W20" s="228" t="s">
        <v>167</v>
      </c>
      <c r="X20" s="228"/>
      <c r="Y20" s="228"/>
      <c r="Z20" s="228"/>
      <c r="AA20" s="228"/>
      <c r="AB20" s="228"/>
      <c r="AC20" s="52" t="s">
        <v>30</v>
      </c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x14ac:dyDescent="0.25">
      <c r="A21" s="40">
        <v>7315</v>
      </c>
      <c r="B21" s="228" t="s">
        <v>144</v>
      </c>
      <c r="C21" s="40" t="s">
        <v>138</v>
      </c>
      <c r="D21" s="264" t="s">
        <v>14</v>
      </c>
      <c r="E21" s="264"/>
      <c r="F21" s="40">
        <v>5.16</v>
      </c>
      <c r="G21" s="4">
        <v>4.5</v>
      </c>
      <c r="H21" s="40">
        <v>0.1</v>
      </c>
      <c r="I21" s="40">
        <v>32</v>
      </c>
      <c r="J21" s="40" t="s">
        <v>15</v>
      </c>
      <c r="K21" s="4">
        <v>0.36</v>
      </c>
      <c r="L21" s="40">
        <v>0.13</v>
      </c>
      <c r="M21" s="4">
        <v>0.2</v>
      </c>
      <c r="N21" s="40">
        <v>4.7</v>
      </c>
      <c r="O21" s="4">
        <v>0.56999999999999995</v>
      </c>
      <c r="P21" s="4">
        <v>0.77</v>
      </c>
      <c r="Q21" s="4">
        <v>5.27</v>
      </c>
      <c r="R21" s="5">
        <v>10.8</v>
      </c>
      <c r="S21" s="5">
        <v>26</v>
      </c>
      <c r="T21" s="5" t="s">
        <v>15</v>
      </c>
      <c r="U21" s="4">
        <v>1.83</v>
      </c>
      <c r="V21" s="5">
        <v>21.7</v>
      </c>
      <c r="W21" s="5" t="s">
        <v>15</v>
      </c>
      <c r="X21" s="5" t="s">
        <v>15</v>
      </c>
      <c r="Y21" s="5" t="s">
        <v>15</v>
      </c>
      <c r="Z21" s="5" t="s">
        <v>15</v>
      </c>
      <c r="AA21" s="5" t="s">
        <v>15</v>
      </c>
      <c r="AB21" s="5" t="s">
        <v>15</v>
      </c>
      <c r="AC21" s="23">
        <f>(U21/1.724)</f>
        <v>1.0614849187935036</v>
      </c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1:39" x14ac:dyDescent="0.25">
      <c r="A22" s="40">
        <v>7316</v>
      </c>
      <c r="B22" s="228"/>
      <c r="C22" s="11" t="s">
        <v>140</v>
      </c>
      <c r="D22" s="264" t="s">
        <v>33</v>
      </c>
      <c r="E22" s="264"/>
      <c r="F22" s="4">
        <v>5.52</v>
      </c>
      <c r="G22" s="4">
        <v>4.67</v>
      </c>
      <c r="H22" s="5">
        <v>0</v>
      </c>
      <c r="I22" s="40">
        <v>12</v>
      </c>
      <c r="J22" s="40" t="s">
        <v>15</v>
      </c>
      <c r="K22" s="40">
        <v>0.32</v>
      </c>
      <c r="L22" s="6">
        <v>0.05</v>
      </c>
      <c r="M22" s="4">
        <v>0.1</v>
      </c>
      <c r="N22" s="40">
        <v>3.4</v>
      </c>
      <c r="O22" s="4">
        <v>0.4</v>
      </c>
      <c r="P22" s="4">
        <v>0.5</v>
      </c>
      <c r="Q22" s="4">
        <v>3.8</v>
      </c>
      <c r="R22" s="5">
        <v>10.5</v>
      </c>
      <c r="S22" s="5">
        <v>20</v>
      </c>
      <c r="T22" s="5" t="s">
        <v>15</v>
      </c>
      <c r="U22" s="4">
        <v>0.65</v>
      </c>
      <c r="V22" s="5">
        <v>15.9</v>
      </c>
      <c r="W22" s="5" t="s">
        <v>15</v>
      </c>
      <c r="X22" s="5" t="s">
        <v>15</v>
      </c>
      <c r="Y22" s="5" t="s">
        <v>15</v>
      </c>
      <c r="Z22" s="5" t="s">
        <v>15</v>
      </c>
      <c r="AA22" s="5" t="s">
        <v>15</v>
      </c>
      <c r="AB22" s="5" t="s">
        <v>15</v>
      </c>
      <c r="AC22" s="23">
        <f t="shared" ref="AC22:AC24" si="0">(U22/1.724)</f>
        <v>0.37703016241299303</v>
      </c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x14ac:dyDescent="0.25">
      <c r="A23" s="40">
        <v>7317</v>
      </c>
      <c r="B23" s="228"/>
      <c r="C23" s="40" t="s">
        <v>139</v>
      </c>
      <c r="D23" s="264" t="s">
        <v>34</v>
      </c>
      <c r="E23" s="264"/>
      <c r="F23" s="4">
        <v>5.56</v>
      </c>
      <c r="G23" s="4">
        <v>5.0199999999999996</v>
      </c>
      <c r="H23" s="5">
        <v>0</v>
      </c>
      <c r="I23" s="40">
        <v>6</v>
      </c>
      <c r="J23" s="40" t="s">
        <v>15</v>
      </c>
      <c r="K23" s="40">
        <v>0.22</v>
      </c>
      <c r="L23" s="6">
        <v>0.02</v>
      </c>
      <c r="M23" s="4">
        <v>0</v>
      </c>
      <c r="N23" s="40">
        <v>2.9</v>
      </c>
      <c r="O23" s="4">
        <v>0.26</v>
      </c>
      <c r="P23" s="4">
        <v>0.26</v>
      </c>
      <c r="Q23" s="4">
        <v>3.16</v>
      </c>
      <c r="R23" s="5">
        <v>8.1999999999999993</v>
      </c>
      <c r="S23" s="5">
        <v>0</v>
      </c>
      <c r="T23" s="5" t="s">
        <v>15</v>
      </c>
      <c r="U23" s="4">
        <v>1.04</v>
      </c>
      <c r="V23" s="5">
        <v>13.3</v>
      </c>
      <c r="W23" s="5" t="s">
        <v>15</v>
      </c>
      <c r="X23" s="5" t="s">
        <v>15</v>
      </c>
      <c r="Y23" s="5" t="s">
        <v>15</v>
      </c>
      <c r="Z23" s="5" t="s">
        <v>15</v>
      </c>
      <c r="AA23" s="5" t="s">
        <v>15</v>
      </c>
      <c r="AB23" s="5" t="s">
        <v>15</v>
      </c>
      <c r="AC23" s="23">
        <f t="shared" si="0"/>
        <v>0.60324825986078889</v>
      </c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x14ac:dyDescent="0.25">
      <c r="A24" s="40">
        <v>7318</v>
      </c>
      <c r="B24" s="228"/>
      <c r="C24" s="40" t="s">
        <v>141</v>
      </c>
      <c r="D24" s="264" t="s">
        <v>35</v>
      </c>
      <c r="E24" s="264"/>
      <c r="F24" s="4">
        <v>5.46</v>
      </c>
      <c r="G24" s="4">
        <v>5.21</v>
      </c>
      <c r="H24" s="5">
        <v>0</v>
      </c>
      <c r="I24" s="40">
        <v>4</v>
      </c>
      <c r="J24" s="40" t="s">
        <v>15</v>
      </c>
      <c r="K24" s="40">
        <v>0.17</v>
      </c>
      <c r="L24" s="6">
        <v>0.01</v>
      </c>
      <c r="M24" s="4">
        <v>0</v>
      </c>
      <c r="N24" s="40">
        <v>2.2999999999999998</v>
      </c>
      <c r="O24" s="4">
        <v>0.19</v>
      </c>
      <c r="P24" s="4">
        <v>0.19</v>
      </c>
      <c r="Q24" s="4">
        <v>2.4900000000000002</v>
      </c>
      <c r="R24" s="5">
        <v>7.6</v>
      </c>
      <c r="S24" s="5">
        <v>0</v>
      </c>
      <c r="T24" s="5" t="s">
        <v>15</v>
      </c>
      <c r="U24" s="4">
        <v>1.17</v>
      </c>
      <c r="V24" s="5">
        <v>13.6</v>
      </c>
      <c r="W24" s="5" t="s">
        <v>15</v>
      </c>
      <c r="X24" s="5" t="s">
        <v>15</v>
      </c>
      <c r="Y24" s="5" t="s">
        <v>15</v>
      </c>
      <c r="Z24" s="5" t="s">
        <v>15</v>
      </c>
      <c r="AA24" s="5" t="s">
        <v>15</v>
      </c>
      <c r="AB24" s="5" t="s">
        <v>15</v>
      </c>
      <c r="AC24" s="23">
        <f t="shared" si="0"/>
        <v>0.67865429234338748</v>
      </c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x14ac:dyDescent="0.25">
      <c r="A25" s="40">
        <v>7319</v>
      </c>
      <c r="B25" s="228"/>
      <c r="C25" s="40" t="s">
        <v>142</v>
      </c>
      <c r="D25" s="264" t="s">
        <v>36</v>
      </c>
      <c r="E25" s="264"/>
      <c r="F25" s="4">
        <v>5.7</v>
      </c>
      <c r="G25" s="4">
        <v>5.71</v>
      </c>
      <c r="H25" s="5">
        <v>0</v>
      </c>
      <c r="I25" s="40">
        <v>4</v>
      </c>
      <c r="J25" s="40" t="s">
        <v>15</v>
      </c>
      <c r="K25" s="40">
        <v>0.18</v>
      </c>
      <c r="L25" s="6">
        <v>0.01</v>
      </c>
      <c r="M25" s="4">
        <v>0</v>
      </c>
      <c r="N25" s="40">
        <v>1.8</v>
      </c>
      <c r="O25" s="4">
        <v>0.2</v>
      </c>
      <c r="P25" s="4">
        <v>0.2</v>
      </c>
      <c r="Q25" s="4">
        <v>2</v>
      </c>
      <c r="R25" s="5">
        <v>10</v>
      </c>
      <c r="S25" s="5">
        <v>0</v>
      </c>
      <c r="T25" s="5" t="s">
        <v>15</v>
      </c>
      <c r="U25" s="4">
        <v>0.65</v>
      </c>
      <c r="V25" s="5">
        <v>7.9</v>
      </c>
      <c r="W25" s="5" t="s">
        <v>15</v>
      </c>
      <c r="X25" s="5" t="s">
        <v>15</v>
      </c>
      <c r="Y25" s="5" t="s">
        <v>15</v>
      </c>
      <c r="Z25" s="5" t="s">
        <v>15</v>
      </c>
      <c r="AA25" s="5" t="s">
        <v>15</v>
      </c>
      <c r="AB25" s="5" t="s">
        <v>15</v>
      </c>
      <c r="AC25" s="23">
        <f>(U25/1.724)</f>
        <v>0.37703016241299303</v>
      </c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ht="18.75" thickBot="1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21" t="s">
        <v>534</v>
      </c>
      <c r="V26" s="20"/>
      <c r="W26" s="20"/>
      <c r="X26" s="20"/>
      <c r="Y26" s="20"/>
      <c r="Z26" s="20"/>
      <c r="AA26" s="20"/>
      <c r="AB26" s="20"/>
      <c r="AC26" s="225" t="s">
        <v>536</v>
      </c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39" ht="19.5" thickBot="1" x14ac:dyDescent="0.35">
      <c r="A27" s="234" t="s">
        <v>168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6"/>
      <c r="L27" s="20"/>
      <c r="M27" s="20"/>
      <c r="N27" s="20"/>
      <c r="O27" s="20"/>
      <c r="P27" s="20"/>
      <c r="Q27" s="20"/>
      <c r="R27" s="20"/>
      <c r="S27" s="20"/>
      <c r="T27" s="20"/>
      <c r="U27" s="222">
        <f>(U21*5+U22*15+U23*20)/(5+15+20)</f>
        <v>0.99250000000000005</v>
      </c>
      <c r="V27" s="20"/>
      <c r="W27" s="20"/>
      <c r="X27" s="20"/>
      <c r="Y27" s="20"/>
      <c r="Z27" s="20"/>
      <c r="AA27" s="20"/>
      <c r="AB27" s="20"/>
      <c r="AC27" s="226">
        <f>AVERAGE(AC23:AC25)</f>
        <v>0.55297757153905647</v>
      </c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ht="18" x14ac:dyDescent="0.35">
      <c r="A28" s="86" t="s">
        <v>187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23" t="s">
        <v>535</v>
      </c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ht="31.5" x14ac:dyDescent="0.3">
      <c r="A29" s="239" t="s">
        <v>0</v>
      </c>
      <c r="B29" s="240" t="s">
        <v>136</v>
      </c>
      <c r="C29" s="240" t="s">
        <v>137</v>
      </c>
      <c r="D29" s="242" t="s">
        <v>1</v>
      </c>
      <c r="E29" s="242"/>
      <c r="F29" s="42" t="s">
        <v>176</v>
      </c>
      <c r="G29" s="42" t="s">
        <v>175</v>
      </c>
      <c r="H29" s="43" t="s">
        <v>174</v>
      </c>
      <c r="I29" s="43" t="s">
        <v>173</v>
      </c>
      <c r="J29" s="243" t="s">
        <v>172</v>
      </c>
      <c r="K29" s="244"/>
      <c r="L29" s="20"/>
      <c r="M29" s="20"/>
      <c r="N29" s="20"/>
      <c r="O29" s="20"/>
      <c r="P29" s="20"/>
      <c r="Q29" s="20"/>
      <c r="R29" s="20"/>
      <c r="S29" s="20"/>
      <c r="T29" s="20"/>
      <c r="U29" s="224">
        <f>U27*40</f>
        <v>39.700000000000003</v>
      </c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1:39" ht="15.75" x14ac:dyDescent="0.25">
      <c r="A30" s="239"/>
      <c r="B30" s="241"/>
      <c r="C30" s="241"/>
      <c r="D30" s="242"/>
      <c r="E30" s="242"/>
      <c r="F30" s="242" t="s">
        <v>171</v>
      </c>
      <c r="G30" s="242"/>
      <c r="H30" s="242"/>
      <c r="I30" s="242"/>
      <c r="J30" s="245"/>
      <c r="K30" s="246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x14ac:dyDescent="0.25">
      <c r="A31" s="40">
        <v>4060</v>
      </c>
      <c r="B31" s="229" t="s">
        <v>177</v>
      </c>
      <c r="C31" s="40" t="s">
        <v>138</v>
      </c>
      <c r="D31" s="264" t="s">
        <v>14</v>
      </c>
      <c r="E31" s="264"/>
      <c r="F31" s="40">
        <v>26</v>
      </c>
      <c r="G31" s="40">
        <v>44</v>
      </c>
      <c r="H31" s="40">
        <v>6</v>
      </c>
      <c r="I31" s="40">
        <v>24</v>
      </c>
      <c r="J31" s="270" t="s">
        <v>169</v>
      </c>
      <c r="K31" s="271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1:39" x14ac:dyDescent="0.25">
      <c r="A32" s="40">
        <v>4061</v>
      </c>
      <c r="B32" s="277"/>
      <c r="C32" s="11" t="s">
        <v>140</v>
      </c>
      <c r="D32" s="264" t="s">
        <v>33</v>
      </c>
      <c r="E32" s="264"/>
      <c r="F32" s="40">
        <v>24</v>
      </c>
      <c r="G32" s="40">
        <v>42</v>
      </c>
      <c r="H32" s="40">
        <v>7</v>
      </c>
      <c r="I32" s="40">
        <v>27</v>
      </c>
      <c r="J32" s="270" t="s">
        <v>169</v>
      </c>
      <c r="K32" s="271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1:39" x14ac:dyDescent="0.25">
      <c r="A33" s="40">
        <v>4062</v>
      </c>
      <c r="B33" s="277"/>
      <c r="C33" s="40" t="s">
        <v>139</v>
      </c>
      <c r="D33" s="264" t="s">
        <v>34</v>
      </c>
      <c r="E33" s="264"/>
      <c r="F33" s="40">
        <v>22</v>
      </c>
      <c r="G33" s="40">
        <v>43</v>
      </c>
      <c r="H33" s="40">
        <v>6</v>
      </c>
      <c r="I33" s="40">
        <v>29</v>
      </c>
      <c r="J33" s="270" t="s">
        <v>169</v>
      </c>
      <c r="K33" s="271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</row>
    <row r="34" spans="1:39" x14ac:dyDescent="0.25">
      <c r="A34" s="40">
        <v>4063</v>
      </c>
      <c r="B34" s="277"/>
      <c r="C34" s="40" t="s">
        <v>141</v>
      </c>
      <c r="D34" s="264" t="s">
        <v>35</v>
      </c>
      <c r="E34" s="264"/>
      <c r="F34" s="40">
        <v>21</v>
      </c>
      <c r="G34" s="40">
        <v>44</v>
      </c>
      <c r="H34" s="40">
        <v>4</v>
      </c>
      <c r="I34" s="40">
        <v>31</v>
      </c>
      <c r="J34" s="270" t="s">
        <v>169</v>
      </c>
      <c r="K34" s="271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</row>
    <row r="35" spans="1:39" x14ac:dyDescent="0.25">
      <c r="A35" s="40">
        <v>4064</v>
      </c>
      <c r="B35" s="230"/>
      <c r="C35" s="40" t="s">
        <v>142</v>
      </c>
      <c r="D35" s="264" t="s">
        <v>36</v>
      </c>
      <c r="E35" s="264"/>
      <c r="F35" s="40">
        <v>20</v>
      </c>
      <c r="G35" s="40">
        <v>41</v>
      </c>
      <c r="H35" s="40">
        <v>6</v>
      </c>
      <c r="I35" s="40">
        <v>33</v>
      </c>
      <c r="J35" s="270" t="s">
        <v>169</v>
      </c>
      <c r="K35" s="271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</row>
    <row r="36" spans="1:39" ht="15.6" thickBot="1" x14ac:dyDescent="0.3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</row>
    <row r="37" spans="1:39" ht="16.5" thickBot="1" x14ac:dyDescent="0.3">
      <c r="A37" s="234" t="s">
        <v>192</v>
      </c>
      <c r="B37" s="235"/>
      <c r="C37" s="235"/>
      <c r="D37" s="235"/>
      <c r="E37" s="235"/>
      <c r="F37" s="235"/>
      <c r="G37" s="235"/>
      <c r="H37" s="235"/>
      <c r="I37" s="236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</row>
    <row r="38" spans="1:39" ht="15.6" x14ac:dyDescent="0.3">
      <c r="A38" s="86" t="s">
        <v>195</v>
      </c>
      <c r="B38" s="86"/>
      <c r="C38" s="86"/>
      <c r="D38" s="87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</row>
    <row r="39" spans="1:39" ht="15.75" x14ac:dyDescent="0.25">
      <c r="A39" s="229" t="s">
        <v>191</v>
      </c>
      <c r="B39" s="229" t="s">
        <v>136</v>
      </c>
      <c r="C39" s="229" t="s">
        <v>137</v>
      </c>
      <c r="D39" s="266" t="s">
        <v>190</v>
      </c>
      <c r="E39" s="267"/>
      <c r="F39" s="49" t="s">
        <v>189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</row>
    <row r="40" spans="1:39" ht="15.75" x14ac:dyDescent="0.25">
      <c r="A40" s="230"/>
      <c r="B40" s="230"/>
      <c r="C40" s="230"/>
      <c r="D40" s="268"/>
      <c r="E40" s="269"/>
      <c r="F40" s="49" t="s">
        <v>171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</row>
    <row r="41" spans="1:39" x14ac:dyDescent="0.25">
      <c r="A41" s="52">
        <v>7315</v>
      </c>
      <c r="B41" s="229" t="s">
        <v>177</v>
      </c>
      <c r="C41" s="52" t="s">
        <v>138</v>
      </c>
      <c r="D41" s="272" t="s">
        <v>14</v>
      </c>
      <c r="E41" s="273"/>
      <c r="F41" s="17">
        <v>7.0000000000000007E-2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</row>
    <row r="42" spans="1:39" x14ac:dyDescent="0.25">
      <c r="A42" s="52">
        <v>7316</v>
      </c>
      <c r="B42" s="277"/>
      <c r="C42" s="14" t="s">
        <v>140</v>
      </c>
      <c r="D42" s="272" t="s">
        <v>33</v>
      </c>
      <c r="E42" s="273"/>
      <c r="F42" s="17">
        <v>0.04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</row>
    <row r="43" spans="1:39" x14ac:dyDescent="0.25">
      <c r="A43" s="52">
        <v>7317</v>
      </c>
      <c r="B43" s="277"/>
      <c r="C43" s="52" t="s">
        <v>139</v>
      </c>
      <c r="D43" s="272" t="s">
        <v>34</v>
      </c>
      <c r="E43" s="273"/>
      <c r="F43" s="17">
        <v>0.04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</row>
    <row r="44" spans="1:39" x14ac:dyDescent="0.25">
      <c r="A44" s="52">
        <v>7318</v>
      </c>
      <c r="B44" s="277"/>
      <c r="C44" s="19" t="s">
        <v>141</v>
      </c>
      <c r="D44" s="272" t="s">
        <v>35</v>
      </c>
      <c r="E44" s="273"/>
      <c r="F44" s="17">
        <v>0.04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</row>
    <row r="45" spans="1:39" x14ac:dyDescent="0.25">
      <c r="A45" s="52">
        <v>7319</v>
      </c>
      <c r="B45" s="230"/>
      <c r="C45" s="52" t="s">
        <v>142</v>
      </c>
      <c r="D45" s="272" t="s">
        <v>36</v>
      </c>
      <c r="E45" s="273"/>
      <c r="F45" s="17">
        <v>0.04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</row>
    <row r="46" spans="1:39" x14ac:dyDescent="0.3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</row>
    <row r="47" spans="1:39" ht="15.6" thickBot="1" x14ac:dyDescent="0.3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</row>
    <row r="48" spans="1:39" ht="16.5" thickBot="1" x14ac:dyDescent="0.3">
      <c r="A48" s="234" t="s">
        <v>196</v>
      </c>
      <c r="B48" s="319"/>
      <c r="C48" s="319"/>
      <c r="D48" s="319"/>
      <c r="E48" s="319"/>
      <c r="F48" s="319"/>
      <c r="G48" s="319"/>
      <c r="H48" s="319"/>
      <c r="I48" s="319"/>
      <c r="J48" s="319"/>
      <c r="K48" s="319"/>
      <c r="L48" s="3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</row>
    <row r="49" spans="1:39" ht="15.6" x14ac:dyDescent="0.3">
      <c r="A49" s="85" t="s">
        <v>214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</row>
    <row r="50" spans="1:39" ht="15.75" x14ac:dyDescent="0.25">
      <c r="A50" s="253" t="s">
        <v>136</v>
      </c>
      <c r="B50" s="253" t="s">
        <v>137</v>
      </c>
      <c r="C50" s="229" t="s">
        <v>179</v>
      </c>
      <c r="D50" s="228" t="s">
        <v>213</v>
      </c>
      <c r="E50" s="228"/>
      <c r="F50" s="228"/>
      <c r="G50" s="228"/>
      <c r="H50" s="228"/>
      <c r="I50" s="228"/>
      <c r="J50" s="228"/>
      <c r="K50" s="229" t="s">
        <v>179</v>
      </c>
      <c r="L50" s="237" t="s">
        <v>212</v>
      </c>
      <c r="M50" s="237" t="s">
        <v>211</v>
      </c>
      <c r="N50" s="237" t="s">
        <v>210</v>
      </c>
      <c r="O50" s="228" t="s">
        <v>509</v>
      </c>
      <c r="P50" s="228" t="s">
        <v>530</v>
      </c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</row>
    <row r="51" spans="1:39" x14ac:dyDescent="0.25">
      <c r="A51" s="254"/>
      <c r="B51" s="254"/>
      <c r="C51" s="277"/>
      <c r="D51" s="52">
        <v>-2</v>
      </c>
      <c r="E51" s="52">
        <v>-6</v>
      </c>
      <c r="F51" s="52">
        <v>-10</v>
      </c>
      <c r="G51" s="52">
        <v>-30</v>
      </c>
      <c r="H51" s="52">
        <v>-60</v>
      </c>
      <c r="I51" s="52">
        <v>-100</v>
      </c>
      <c r="J51" s="52">
        <v>-1500</v>
      </c>
      <c r="K51" s="277"/>
      <c r="L51" s="237"/>
      <c r="M51" s="237"/>
      <c r="N51" s="237"/>
      <c r="O51" s="228"/>
      <c r="P51" s="228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</row>
    <row r="52" spans="1:39" ht="18" x14ac:dyDescent="0.25">
      <c r="A52" s="255"/>
      <c r="B52" s="255"/>
      <c r="C52" s="230"/>
      <c r="D52" s="294" t="s">
        <v>209</v>
      </c>
      <c r="E52" s="294"/>
      <c r="F52" s="294"/>
      <c r="G52" s="294"/>
      <c r="H52" s="294"/>
      <c r="I52" s="294"/>
      <c r="J52" s="294"/>
      <c r="K52" s="230"/>
      <c r="L52" s="228" t="s">
        <v>208</v>
      </c>
      <c r="M52" s="228"/>
      <c r="N52" s="43" t="s">
        <v>207</v>
      </c>
      <c r="O52" s="52" t="s">
        <v>510</v>
      </c>
      <c r="P52" s="172" t="s">
        <v>510</v>
      </c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</row>
    <row r="53" spans="1:39" x14ac:dyDescent="0.25">
      <c r="A53" s="229" t="s">
        <v>177</v>
      </c>
      <c r="B53" s="40" t="s">
        <v>138</v>
      </c>
      <c r="C53" s="40" t="s">
        <v>224</v>
      </c>
      <c r="D53" s="21">
        <v>0.28299999999999997</v>
      </c>
      <c r="E53" s="21">
        <v>0.19800000000000001</v>
      </c>
      <c r="F53" s="21">
        <v>0.16900000000000001</v>
      </c>
      <c r="G53" s="21">
        <v>0.153</v>
      </c>
      <c r="H53" s="21">
        <v>0.14000000000000001</v>
      </c>
      <c r="I53" s="21">
        <v>0.13</v>
      </c>
      <c r="J53" s="21">
        <v>7.2999999999999995E-2</v>
      </c>
      <c r="K53" s="40" t="s">
        <v>223</v>
      </c>
      <c r="L53" s="4">
        <v>1.5</v>
      </c>
      <c r="M53" s="4">
        <v>2.79</v>
      </c>
      <c r="N53" s="21">
        <v>10.837</v>
      </c>
      <c r="O53" s="23">
        <f>(1-(L53/M53))</f>
        <v>0.4623655913978495</v>
      </c>
      <c r="P53" s="23">
        <f>(O53*0.95)</f>
        <v>0.43924731182795701</v>
      </c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</row>
    <row r="54" spans="1:39" x14ac:dyDescent="0.25">
      <c r="A54" s="277"/>
      <c r="B54" s="11" t="s">
        <v>140</v>
      </c>
      <c r="C54" s="40" t="s">
        <v>222</v>
      </c>
      <c r="D54" s="21">
        <v>0.26900000000000002</v>
      </c>
      <c r="E54" s="21">
        <v>0.20499999999999999</v>
      </c>
      <c r="F54" s="21">
        <v>0.17299999999999999</v>
      </c>
      <c r="G54" s="21">
        <v>0.16</v>
      </c>
      <c r="H54" s="21">
        <v>0.15</v>
      </c>
      <c r="I54" s="21">
        <v>0.13900000000000001</v>
      </c>
      <c r="J54" s="21">
        <v>7.6999999999999999E-2</v>
      </c>
      <c r="K54" s="40" t="s">
        <v>221</v>
      </c>
      <c r="L54" s="4">
        <v>1.52</v>
      </c>
      <c r="M54" s="4">
        <v>2.79</v>
      </c>
      <c r="N54" s="21">
        <v>13.438000000000001</v>
      </c>
      <c r="O54" s="23">
        <f t="shared" ref="O54:O56" si="1">(1-(L54/M54))</f>
        <v>0.45519713261648742</v>
      </c>
      <c r="P54" s="23">
        <f t="shared" ref="P54:P57" si="2">(O54*0.95)</f>
        <v>0.43243727598566301</v>
      </c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</row>
    <row r="55" spans="1:39" x14ac:dyDescent="0.25">
      <c r="A55" s="277"/>
      <c r="B55" s="40" t="s">
        <v>139</v>
      </c>
      <c r="C55" s="40" t="s">
        <v>220</v>
      </c>
      <c r="D55" s="21">
        <v>0.377</v>
      </c>
      <c r="E55" s="21">
        <v>0.22500000000000001</v>
      </c>
      <c r="F55" s="21">
        <v>0.18</v>
      </c>
      <c r="G55" s="21">
        <v>0.154</v>
      </c>
      <c r="H55" s="21">
        <v>0.13800000000000001</v>
      </c>
      <c r="I55" s="21">
        <v>0.127</v>
      </c>
      <c r="J55" s="21">
        <v>8.3000000000000004E-2</v>
      </c>
      <c r="K55" s="40" t="s">
        <v>219</v>
      </c>
      <c r="L55" s="4">
        <v>1.32</v>
      </c>
      <c r="M55" s="4">
        <v>2.85</v>
      </c>
      <c r="N55" s="21">
        <v>23.408999999999999</v>
      </c>
      <c r="O55" s="23">
        <f t="shared" si="1"/>
        <v>0.5368421052631579</v>
      </c>
      <c r="P55" s="23">
        <f t="shared" si="2"/>
        <v>0.51</v>
      </c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</row>
    <row r="56" spans="1:39" x14ac:dyDescent="0.25">
      <c r="A56" s="277"/>
      <c r="B56" s="40" t="s">
        <v>141</v>
      </c>
      <c r="C56" s="40" t="s">
        <v>218</v>
      </c>
      <c r="D56" s="21">
        <v>0.36299999999999999</v>
      </c>
      <c r="E56" s="21">
        <v>0.24399999999999999</v>
      </c>
      <c r="F56" s="21">
        <v>0.19900000000000001</v>
      </c>
      <c r="G56" s="21">
        <v>0.158</v>
      </c>
      <c r="H56" s="21">
        <v>0.14499999999999999</v>
      </c>
      <c r="I56" s="21">
        <v>0.13400000000000001</v>
      </c>
      <c r="J56" s="21">
        <v>0.09</v>
      </c>
      <c r="K56" s="40" t="s">
        <v>217</v>
      </c>
      <c r="L56" s="4">
        <v>1.26</v>
      </c>
      <c r="M56" s="4">
        <v>2.88</v>
      </c>
      <c r="N56" s="21">
        <v>15.606</v>
      </c>
      <c r="O56" s="23">
        <f t="shared" si="1"/>
        <v>0.5625</v>
      </c>
      <c r="P56" s="23">
        <f t="shared" si="2"/>
        <v>0.53437499999999993</v>
      </c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</row>
    <row r="57" spans="1:39" x14ac:dyDescent="0.25">
      <c r="A57" s="230"/>
      <c r="B57" s="40" t="s">
        <v>142</v>
      </c>
      <c r="C57" s="40" t="s">
        <v>216</v>
      </c>
      <c r="D57" s="21">
        <v>0.377</v>
      </c>
      <c r="E57" s="21">
        <v>0.27100000000000002</v>
      </c>
      <c r="F57" s="21">
        <v>0.215</v>
      </c>
      <c r="G57" s="21">
        <v>0.17599999999999999</v>
      </c>
      <c r="H57" s="21">
        <v>0.155</v>
      </c>
      <c r="I57" s="21">
        <v>0.13900000000000001</v>
      </c>
      <c r="J57" s="21">
        <v>9.8000000000000004E-2</v>
      </c>
      <c r="K57" s="40" t="s">
        <v>215</v>
      </c>
      <c r="L57" s="4">
        <v>1.3</v>
      </c>
      <c r="M57" s="4">
        <v>2.85</v>
      </c>
      <c r="N57" s="21">
        <v>12.138</v>
      </c>
      <c r="O57" s="23">
        <f>(1-(L57/M57))</f>
        <v>0.54385964912280704</v>
      </c>
      <c r="P57" s="23">
        <f t="shared" si="2"/>
        <v>0.51666666666666672</v>
      </c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</row>
    <row r="58" spans="1:39" x14ac:dyDescent="0.3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</row>
    <row r="59" spans="1:39" ht="15.75" x14ac:dyDescent="0.25">
      <c r="A59" s="253" t="s">
        <v>136</v>
      </c>
      <c r="B59" s="253" t="s">
        <v>137</v>
      </c>
      <c r="C59" s="229" t="s">
        <v>179</v>
      </c>
      <c r="D59" s="228" t="s">
        <v>213</v>
      </c>
      <c r="E59" s="228"/>
      <c r="F59" s="228"/>
      <c r="G59" s="228"/>
      <c r="H59" s="228"/>
      <c r="I59" s="228"/>
      <c r="J59" s="228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</row>
    <row r="60" spans="1:39" x14ac:dyDescent="0.25">
      <c r="A60" s="254"/>
      <c r="B60" s="254"/>
      <c r="C60" s="277"/>
      <c r="D60" s="52">
        <v>-2</v>
      </c>
      <c r="E60" s="52">
        <v>-6</v>
      </c>
      <c r="F60" s="52">
        <v>-10</v>
      </c>
      <c r="G60" s="52">
        <v>-30</v>
      </c>
      <c r="H60" s="52">
        <v>-60</v>
      </c>
      <c r="I60" s="52">
        <v>-100</v>
      </c>
      <c r="J60" s="52">
        <v>-1500</v>
      </c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</row>
    <row r="61" spans="1:39" ht="18.75" x14ac:dyDescent="0.25">
      <c r="A61" s="255"/>
      <c r="B61" s="255"/>
      <c r="C61" s="230"/>
      <c r="D61" s="294" t="s">
        <v>458</v>
      </c>
      <c r="E61" s="294"/>
      <c r="F61" s="294"/>
      <c r="G61" s="294"/>
      <c r="H61" s="294"/>
      <c r="I61" s="294"/>
      <c r="J61" s="294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</row>
    <row r="62" spans="1:39" x14ac:dyDescent="0.25">
      <c r="A62" s="229" t="s">
        <v>177</v>
      </c>
      <c r="B62" s="40" t="s">
        <v>138</v>
      </c>
      <c r="C62" s="40" t="s">
        <v>224</v>
      </c>
      <c r="D62" s="21">
        <f>D53*$L53</f>
        <v>0.42449999999999999</v>
      </c>
      <c r="E62" s="21">
        <f>E53*$L53</f>
        <v>0.29700000000000004</v>
      </c>
      <c r="F62" s="21">
        <f t="shared" ref="F62:J62" si="3">F53*$L53</f>
        <v>0.2535</v>
      </c>
      <c r="G62" s="21">
        <f t="shared" si="3"/>
        <v>0.22949999999999998</v>
      </c>
      <c r="H62" s="21">
        <f t="shared" si="3"/>
        <v>0.21000000000000002</v>
      </c>
      <c r="I62" s="21">
        <f t="shared" si="3"/>
        <v>0.19500000000000001</v>
      </c>
      <c r="J62" s="21">
        <f t="shared" si="3"/>
        <v>0.10949999999999999</v>
      </c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</row>
    <row r="63" spans="1:39" x14ac:dyDescent="0.25">
      <c r="A63" s="277"/>
      <c r="B63" s="11" t="s">
        <v>140</v>
      </c>
      <c r="C63" s="40" t="s">
        <v>222</v>
      </c>
      <c r="D63" s="21">
        <f>D54*$L54</f>
        <v>0.40888000000000002</v>
      </c>
      <c r="E63" s="21">
        <f t="shared" ref="E63:J63" si="4">E54*$L54</f>
        <v>0.31159999999999999</v>
      </c>
      <c r="F63" s="21">
        <f t="shared" si="4"/>
        <v>0.26295999999999997</v>
      </c>
      <c r="G63" s="21">
        <f t="shared" si="4"/>
        <v>0.2432</v>
      </c>
      <c r="H63" s="21">
        <f t="shared" si="4"/>
        <v>0.22799999999999998</v>
      </c>
      <c r="I63" s="21">
        <f t="shared" si="4"/>
        <v>0.21128000000000002</v>
      </c>
      <c r="J63" s="21">
        <f t="shared" si="4"/>
        <v>0.11704000000000001</v>
      </c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</row>
    <row r="64" spans="1:39" x14ac:dyDescent="0.25">
      <c r="A64" s="277"/>
      <c r="B64" s="40" t="s">
        <v>139</v>
      </c>
      <c r="C64" s="40" t="s">
        <v>220</v>
      </c>
      <c r="D64" s="21">
        <f t="shared" ref="D64:J66" si="5">D55*$L55</f>
        <v>0.49764000000000003</v>
      </c>
      <c r="E64" s="21">
        <f t="shared" si="5"/>
        <v>0.29700000000000004</v>
      </c>
      <c r="F64" s="21">
        <f t="shared" si="5"/>
        <v>0.23760000000000001</v>
      </c>
      <c r="G64" s="21">
        <f t="shared" si="5"/>
        <v>0.20328000000000002</v>
      </c>
      <c r="H64" s="21">
        <f t="shared" si="5"/>
        <v>0.18216000000000002</v>
      </c>
      <c r="I64" s="21">
        <f t="shared" si="5"/>
        <v>0.16764000000000001</v>
      </c>
      <c r="J64" s="21">
        <f t="shared" si="5"/>
        <v>0.10956</v>
      </c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</row>
    <row r="65" spans="1:39" x14ac:dyDescent="0.25">
      <c r="A65" s="277"/>
      <c r="B65" s="40" t="s">
        <v>141</v>
      </c>
      <c r="C65" s="40" t="s">
        <v>218</v>
      </c>
      <c r="D65" s="21">
        <f t="shared" si="5"/>
        <v>0.45738000000000001</v>
      </c>
      <c r="E65" s="21">
        <f t="shared" si="5"/>
        <v>0.30743999999999999</v>
      </c>
      <c r="F65" s="21">
        <f t="shared" si="5"/>
        <v>0.25074000000000002</v>
      </c>
      <c r="G65" s="21">
        <f t="shared" si="5"/>
        <v>0.19908000000000001</v>
      </c>
      <c r="H65" s="21">
        <f t="shared" si="5"/>
        <v>0.1827</v>
      </c>
      <c r="I65" s="21">
        <f t="shared" si="5"/>
        <v>0.16884000000000002</v>
      </c>
      <c r="J65" s="21">
        <f t="shared" si="5"/>
        <v>0.1134</v>
      </c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</row>
    <row r="66" spans="1:39" x14ac:dyDescent="0.25">
      <c r="A66" s="230"/>
      <c r="B66" s="40" t="s">
        <v>142</v>
      </c>
      <c r="C66" s="40" t="s">
        <v>216</v>
      </c>
      <c r="D66" s="21">
        <f t="shared" si="5"/>
        <v>0.49010000000000004</v>
      </c>
      <c r="E66" s="21">
        <f t="shared" si="5"/>
        <v>0.35230000000000006</v>
      </c>
      <c r="F66" s="21">
        <f t="shared" si="5"/>
        <v>0.27950000000000003</v>
      </c>
      <c r="G66" s="21">
        <f t="shared" si="5"/>
        <v>0.2288</v>
      </c>
      <c r="H66" s="21">
        <f t="shared" si="5"/>
        <v>0.20150000000000001</v>
      </c>
      <c r="I66" s="21">
        <f t="shared" si="5"/>
        <v>0.18070000000000003</v>
      </c>
      <c r="J66" s="21">
        <f>J57*$L57</f>
        <v>0.12740000000000001</v>
      </c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</row>
    <row r="67" spans="1:39" ht="15.6" thickBot="1" x14ac:dyDescent="0.3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</row>
    <row r="68" spans="1:39" ht="16.149999999999999" thickBot="1" x14ac:dyDescent="0.35">
      <c r="A68" s="234" t="s">
        <v>411</v>
      </c>
      <c r="B68" s="236"/>
      <c r="C68" s="61"/>
      <c r="D68" s="61"/>
      <c r="E68" s="61"/>
      <c r="F68" s="61"/>
      <c r="G68" s="61"/>
      <c r="H68" s="61"/>
      <c r="I68" s="61"/>
      <c r="J68" s="61"/>
      <c r="K68" s="34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</row>
    <row r="69" spans="1:39" ht="15" customHeight="1" x14ac:dyDescent="0.25">
      <c r="A69" s="259" t="s">
        <v>137</v>
      </c>
      <c r="B69" s="262" t="s">
        <v>413</v>
      </c>
      <c r="C69" s="312"/>
      <c r="D69" s="34"/>
      <c r="E69" s="34"/>
      <c r="F69" s="34"/>
      <c r="G69" s="34"/>
      <c r="H69" s="34"/>
      <c r="I69" s="34"/>
      <c r="J69" s="34"/>
      <c r="K69" s="34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</row>
    <row r="70" spans="1:39" ht="15" customHeight="1" x14ac:dyDescent="0.25">
      <c r="A70" s="350"/>
      <c r="B70" s="352"/>
      <c r="C70" s="312"/>
      <c r="D70" s="34"/>
      <c r="E70" s="34"/>
      <c r="F70" s="34"/>
      <c r="G70" s="34"/>
      <c r="H70" s="34"/>
      <c r="I70" s="34"/>
      <c r="J70" s="34"/>
      <c r="K70" s="34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</row>
    <row r="71" spans="1:39" ht="15" customHeight="1" x14ac:dyDescent="0.25">
      <c r="A71" s="351"/>
      <c r="B71" s="353"/>
      <c r="C71" s="312"/>
      <c r="D71" s="34"/>
      <c r="E71" s="34"/>
      <c r="F71" s="34"/>
      <c r="G71" s="34"/>
      <c r="H71" s="34"/>
      <c r="I71" s="34"/>
      <c r="J71" s="34"/>
      <c r="K71" s="34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</row>
    <row r="72" spans="1:39" ht="15.75" customHeight="1" x14ac:dyDescent="0.25">
      <c r="A72" s="75" t="s">
        <v>138</v>
      </c>
      <c r="B72" s="104" t="s">
        <v>412</v>
      </c>
      <c r="C72" s="312"/>
      <c r="D72" s="34"/>
      <c r="E72" s="34"/>
      <c r="F72" s="34"/>
      <c r="G72" s="34"/>
      <c r="H72" s="34"/>
      <c r="I72" s="34"/>
      <c r="J72" s="34"/>
      <c r="K72" s="34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</row>
    <row r="73" spans="1:39" ht="16.5" customHeight="1" thickBot="1" x14ac:dyDescent="0.3">
      <c r="A73" s="77" t="s">
        <v>142</v>
      </c>
      <c r="B73" s="105" t="s">
        <v>412</v>
      </c>
      <c r="C73" s="312"/>
      <c r="D73" s="34"/>
      <c r="E73" s="34"/>
      <c r="F73" s="34"/>
      <c r="G73" s="34"/>
      <c r="H73" s="34"/>
      <c r="I73" s="34"/>
      <c r="J73" s="34"/>
      <c r="K73" s="34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</row>
    <row r="74" spans="1:39" ht="15" customHeight="1" x14ac:dyDescent="0.25">
      <c r="A74" s="20"/>
      <c r="B74" s="20"/>
      <c r="C74" s="312"/>
      <c r="D74" s="34"/>
      <c r="E74" s="34"/>
      <c r="F74" s="34"/>
      <c r="G74" s="34"/>
      <c r="H74" s="34"/>
      <c r="I74" s="34"/>
      <c r="J74" s="34"/>
      <c r="K74" s="34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</row>
    <row r="75" spans="1:39" ht="15" customHeight="1" x14ac:dyDescent="0.25">
      <c r="A75" s="20"/>
      <c r="B75" s="20"/>
      <c r="C75" s="312"/>
      <c r="D75" s="34"/>
      <c r="E75" s="34"/>
      <c r="F75" s="34"/>
      <c r="G75" s="34"/>
      <c r="H75" s="34"/>
      <c r="I75" s="34"/>
      <c r="J75" s="34"/>
      <c r="K75" s="34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</row>
    <row r="76" spans="1:39" ht="15" customHeight="1" x14ac:dyDescent="0.25">
      <c r="A76" s="20"/>
      <c r="B76" s="20"/>
      <c r="C76" s="312"/>
      <c r="D76" s="34"/>
      <c r="E76" s="34"/>
      <c r="F76" s="34"/>
      <c r="G76" s="34"/>
      <c r="H76" s="34"/>
      <c r="I76" s="34"/>
      <c r="J76" s="34"/>
      <c r="K76" s="34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</row>
    <row r="77" spans="1:39" ht="15" customHeight="1" x14ac:dyDescent="0.3">
      <c r="A77" s="20"/>
      <c r="B77" s="20"/>
      <c r="C77" s="34"/>
      <c r="D77" s="34"/>
      <c r="E77" s="34"/>
      <c r="F77" s="34"/>
      <c r="G77" s="34"/>
      <c r="H77" s="34"/>
      <c r="I77" s="34"/>
      <c r="J77" s="34"/>
      <c r="K77" s="34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</row>
    <row r="78" spans="1:39" x14ac:dyDescent="0.3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</row>
    <row r="79" spans="1:39" x14ac:dyDescent="0.3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</row>
    <row r="80" spans="1:39" x14ac:dyDescent="0.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</row>
    <row r="81" spans="1:30" x14ac:dyDescent="0.3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pans="1:30" x14ac:dyDescent="0.3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pans="1:30" x14ac:dyDescent="0.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1:30" x14ac:dyDescent="0.3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1:30" x14ac:dyDescent="0.3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30" x14ac:dyDescent="0.3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</sheetData>
  <mergeCells count="72">
    <mergeCell ref="J35:K35"/>
    <mergeCell ref="A53:A57"/>
    <mergeCell ref="A50:A52"/>
    <mergeCell ref="B50:B52"/>
    <mergeCell ref="C50:C52"/>
    <mergeCell ref="D50:J50"/>
    <mergeCell ref="B41:B45"/>
    <mergeCell ref="A48:L48"/>
    <mergeCell ref="D41:E41"/>
    <mergeCell ref="D42:E42"/>
    <mergeCell ref="D43:E43"/>
    <mergeCell ref="D44:E44"/>
    <mergeCell ref="D45:E45"/>
    <mergeCell ref="N50:N51"/>
    <mergeCell ref="D52:J52"/>
    <mergeCell ref="L52:M52"/>
    <mergeCell ref="K50:K52"/>
    <mergeCell ref="L50:L51"/>
    <mergeCell ref="M50:M51"/>
    <mergeCell ref="A27:K27"/>
    <mergeCell ref="A39:A40"/>
    <mergeCell ref="B39:B40"/>
    <mergeCell ref="C39:C40"/>
    <mergeCell ref="D39:E40"/>
    <mergeCell ref="A37:I37"/>
    <mergeCell ref="J31:K31"/>
    <mergeCell ref="J32:K32"/>
    <mergeCell ref="J33:K33"/>
    <mergeCell ref="J34:K34"/>
    <mergeCell ref="A29:A30"/>
    <mergeCell ref="D29:E30"/>
    <mergeCell ref="J29:K30"/>
    <mergeCell ref="F30:I30"/>
    <mergeCell ref="D31:E31"/>
    <mergeCell ref="D35:E35"/>
    <mergeCell ref="O20:Q20"/>
    <mergeCell ref="R20:T20"/>
    <mergeCell ref="W20:AB20"/>
    <mergeCell ref="O50:O51"/>
    <mergeCell ref="A1:E1"/>
    <mergeCell ref="A17:AB17"/>
    <mergeCell ref="P50:P51"/>
    <mergeCell ref="A19:A20"/>
    <mergeCell ref="F19:G19"/>
    <mergeCell ref="H20:J20"/>
    <mergeCell ref="D25:E25"/>
    <mergeCell ref="B21:B25"/>
    <mergeCell ref="B19:B20"/>
    <mergeCell ref="C19:C20"/>
    <mergeCell ref="D21:E21"/>
    <mergeCell ref="D19:E20"/>
    <mergeCell ref="C72:C76"/>
    <mergeCell ref="A62:A66"/>
    <mergeCell ref="A59:A61"/>
    <mergeCell ref="B59:B61"/>
    <mergeCell ref="C59:C61"/>
    <mergeCell ref="D59:J59"/>
    <mergeCell ref="D61:J61"/>
    <mergeCell ref="A69:A71"/>
    <mergeCell ref="B69:B71"/>
    <mergeCell ref="K20:N20"/>
    <mergeCell ref="D22:E22"/>
    <mergeCell ref="A68:B68"/>
    <mergeCell ref="C69:C71"/>
    <mergeCell ref="D23:E23"/>
    <mergeCell ref="D24:E24"/>
    <mergeCell ref="D32:E32"/>
    <mergeCell ref="B31:B35"/>
    <mergeCell ref="B29:B30"/>
    <mergeCell ref="C29:C30"/>
    <mergeCell ref="D33:E33"/>
    <mergeCell ref="D34:E34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4"/>
  <sheetViews>
    <sheetView topLeftCell="E47" zoomScale="70" zoomScaleNormal="70" workbookViewId="0">
      <selection activeCell="O52" sqref="O52:O56"/>
    </sheetView>
  </sheetViews>
  <sheetFormatPr defaultColWidth="9.140625" defaultRowHeight="15" x14ac:dyDescent="0.25"/>
  <cols>
    <col min="1" max="1" width="45.140625" style="84" bestFit="1" customWidth="1"/>
    <col min="2" max="2" width="28.42578125" style="84" bestFit="1" customWidth="1"/>
    <col min="3" max="3" width="36.28515625" style="84" bestFit="1" customWidth="1"/>
    <col min="4" max="4" width="21" style="84" bestFit="1" customWidth="1"/>
    <col min="5" max="5" width="59.85546875" style="84" bestFit="1" customWidth="1"/>
    <col min="6" max="6" width="14.42578125" style="84" customWidth="1"/>
    <col min="7" max="10" width="9.140625" style="84"/>
    <col min="11" max="11" width="10.42578125" style="84" bestFit="1" customWidth="1"/>
    <col min="12" max="12" width="23.140625" style="84" bestFit="1" customWidth="1"/>
    <col min="13" max="13" width="29.5703125" style="84" bestFit="1" customWidth="1"/>
    <col min="14" max="14" width="29.42578125" style="84" bestFit="1" customWidth="1"/>
    <col min="15" max="15" width="20.140625" style="84" bestFit="1" customWidth="1"/>
    <col min="16" max="16" width="31.42578125" style="84" bestFit="1" customWidth="1"/>
    <col min="17" max="28" width="9.140625" style="84"/>
    <col min="29" max="29" width="13.85546875" style="84" bestFit="1" customWidth="1"/>
    <col min="30" max="16384" width="9.140625" style="84"/>
  </cols>
  <sheetData>
    <row r="1" spans="1:30" ht="30.75" thickBot="1" x14ac:dyDescent="0.3">
      <c r="A1" s="274" t="s">
        <v>146</v>
      </c>
      <c r="B1" s="275"/>
      <c r="C1" s="275"/>
      <c r="D1" s="275"/>
      <c r="E1" s="276"/>
      <c r="F1" s="128"/>
      <c r="G1" s="128"/>
      <c r="H1" s="126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ht="15.6" x14ac:dyDescent="0.3">
      <c r="A2" s="123" t="s">
        <v>440</v>
      </c>
      <c r="B2" s="67"/>
      <c r="C2" s="67" t="s">
        <v>441</v>
      </c>
      <c r="D2" s="67" t="s">
        <v>444</v>
      </c>
      <c r="E2" s="117" t="s">
        <v>466</v>
      </c>
      <c r="F2" s="128"/>
      <c r="G2" s="34"/>
      <c r="H2" s="127"/>
      <c r="I2" s="83"/>
      <c r="J2" s="83"/>
      <c r="K2" s="83"/>
      <c r="L2" s="83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0" ht="15.75" x14ac:dyDescent="0.25">
      <c r="A3" s="124" t="s">
        <v>442</v>
      </c>
      <c r="B3" s="68"/>
      <c r="C3" s="68" t="s">
        <v>513</v>
      </c>
      <c r="D3" s="68" t="s">
        <v>445</v>
      </c>
      <c r="E3" s="119" t="s">
        <v>471</v>
      </c>
      <c r="F3" s="57"/>
      <c r="G3" s="34"/>
      <c r="H3" s="127"/>
      <c r="I3" s="83"/>
      <c r="J3" s="83"/>
      <c r="K3" s="83"/>
      <c r="L3" s="83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pans="1:30" ht="15.6" x14ac:dyDescent="0.3">
      <c r="A4" s="124" t="s">
        <v>446</v>
      </c>
      <c r="B4" s="68"/>
      <c r="C4" s="175">
        <v>-16.541668999999999</v>
      </c>
      <c r="D4" s="68" t="s">
        <v>461</v>
      </c>
      <c r="E4" s="119" t="s">
        <v>467</v>
      </c>
      <c r="F4" s="57"/>
      <c r="G4" s="34"/>
      <c r="H4" s="127"/>
      <c r="I4" s="83"/>
      <c r="J4" s="83"/>
      <c r="K4" s="83"/>
      <c r="L4" s="83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pans="1:30" ht="15.6" x14ac:dyDescent="0.3">
      <c r="A5" s="124" t="s">
        <v>460</v>
      </c>
      <c r="B5" s="68"/>
      <c r="C5" s="70">
        <v>613</v>
      </c>
      <c r="D5" s="68"/>
      <c r="E5" s="119"/>
      <c r="F5" s="57"/>
      <c r="G5" s="57"/>
      <c r="H5" s="127"/>
      <c r="I5" s="83"/>
      <c r="J5" s="83"/>
      <c r="K5" s="83"/>
      <c r="L5" s="83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1:30" ht="15.6" x14ac:dyDescent="0.3">
      <c r="A6" s="124" t="s">
        <v>447</v>
      </c>
      <c r="B6" s="68"/>
      <c r="C6" s="68" t="str">
        <f>E2</f>
        <v>EMBRAPA M&amp;S</v>
      </c>
      <c r="D6" s="68"/>
      <c r="E6" s="119"/>
      <c r="F6" s="57"/>
      <c r="G6" s="57"/>
      <c r="H6" s="127"/>
      <c r="I6" s="83"/>
      <c r="J6" s="83"/>
      <c r="K6" s="83"/>
      <c r="L6" s="83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15.6" x14ac:dyDescent="0.3">
      <c r="A7" s="124" t="s">
        <v>448</v>
      </c>
      <c r="B7" s="68"/>
      <c r="C7" s="68" t="s">
        <v>462</v>
      </c>
      <c r="D7" s="68"/>
      <c r="E7" s="119"/>
      <c r="F7" s="57"/>
      <c r="G7" s="57"/>
      <c r="H7" s="127"/>
      <c r="I7" s="83"/>
      <c r="J7" s="83"/>
      <c r="K7" s="83"/>
      <c r="L7" s="83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 ht="15.6" x14ac:dyDescent="0.3">
      <c r="A8" s="124" t="s">
        <v>449</v>
      </c>
      <c r="B8" s="68"/>
      <c r="C8" s="68" t="s">
        <v>463</v>
      </c>
      <c r="D8" s="68"/>
      <c r="E8" s="119"/>
      <c r="F8" s="57"/>
      <c r="G8" s="57"/>
      <c r="H8" s="127"/>
      <c r="I8" s="83"/>
      <c r="J8" s="83"/>
      <c r="K8" s="83"/>
      <c r="L8" s="83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ht="15.6" x14ac:dyDescent="0.3">
      <c r="A9" s="124" t="s">
        <v>450</v>
      </c>
      <c r="B9" s="68"/>
      <c r="C9" s="68">
        <v>1</v>
      </c>
      <c r="D9" s="68"/>
      <c r="E9" s="119"/>
      <c r="F9" s="57"/>
      <c r="G9" s="57"/>
      <c r="H9" s="127"/>
      <c r="I9" s="83"/>
      <c r="J9" s="83"/>
      <c r="K9" s="83"/>
      <c r="L9" s="83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ht="15.6" x14ac:dyDescent="0.3">
      <c r="A10" s="124" t="s">
        <v>451</v>
      </c>
      <c r="B10" s="68"/>
      <c r="C10" s="68" t="s">
        <v>464</v>
      </c>
      <c r="D10" s="68"/>
      <c r="E10" s="119"/>
      <c r="F10" s="57"/>
      <c r="G10" s="57"/>
      <c r="H10" s="127"/>
      <c r="I10" s="83"/>
      <c r="J10" s="83"/>
      <c r="K10" s="83"/>
      <c r="L10" s="83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ht="15.6" x14ac:dyDescent="0.3">
      <c r="A11" s="124" t="s">
        <v>452</v>
      </c>
      <c r="B11" s="68">
        <v>1</v>
      </c>
      <c r="C11" s="68" t="s">
        <v>453</v>
      </c>
      <c r="D11" s="68"/>
      <c r="E11" s="119"/>
      <c r="F11" s="57"/>
      <c r="G11" s="57"/>
      <c r="H11" s="127"/>
      <c r="I11" s="83"/>
      <c r="J11" s="83"/>
      <c r="K11" s="83"/>
      <c r="L11" s="83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ht="15.6" x14ac:dyDescent="0.3">
      <c r="A12" s="124" t="s">
        <v>454</v>
      </c>
      <c r="B12" s="68">
        <v>-99</v>
      </c>
      <c r="C12" s="68" t="s">
        <v>455</v>
      </c>
      <c r="D12" s="68"/>
      <c r="E12" s="119"/>
      <c r="F12" s="57"/>
      <c r="G12" s="57"/>
      <c r="H12" s="127"/>
      <c r="I12" s="83"/>
      <c r="J12" s="83"/>
      <c r="K12" s="83"/>
      <c r="L12" s="83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5.6" x14ac:dyDescent="0.3">
      <c r="A13" s="124" t="s">
        <v>456</v>
      </c>
      <c r="B13" s="68">
        <v>0</v>
      </c>
      <c r="C13" s="68"/>
      <c r="D13" s="68"/>
      <c r="E13" s="119"/>
      <c r="F13" s="57"/>
      <c r="G13" s="57"/>
      <c r="H13" s="127"/>
      <c r="I13" s="83"/>
      <c r="J13" s="83"/>
      <c r="K13" s="83"/>
      <c r="L13" s="83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ht="16.149999999999999" thickBot="1" x14ac:dyDescent="0.35">
      <c r="A14" s="125" t="s">
        <v>457</v>
      </c>
      <c r="B14" s="69"/>
      <c r="C14" s="121" t="s">
        <v>465</v>
      </c>
      <c r="D14" s="69"/>
      <c r="E14" s="122"/>
      <c r="F14" s="57"/>
      <c r="G14" s="57"/>
      <c r="H14" s="127"/>
      <c r="I14" s="83"/>
      <c r="J14" s="83"/>
      <c r="K14" s="83"/>
      <c r="L14" s="83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ht="16.149999999999999" thickBot="1" x14ac:dyDescent="0.35">
      <c r="A15" s="57"/>
      <c r="B15" s="57"/>
      <c r="C15" s="57"/>
      <c r="D15" s="57"/>
      <c r="E15" s="57"/>
      <c r="F15" s="57"/>
      <c r="G15" s="57"/>
      <c r="H15" s="127"/>
      <c r="I15" s="83"/>
      <c r="J15" s="83"/>
      <c r="K15" s="83"/>
      <c r="L15" s="83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x14ac:dyDescent="0.25">
      <c r="A16" s="247" t="s">
        <v>77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248"/>
      <c r="AD16" s="20"/>
    </row>
    <row r="17" spans="1:30" ht="15.75" thickBot="1" x14ac:dyDescent="0.3">
      <c r="A17" s="251"/>
      <c r="B17" s="314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4"/>
      <c r="Z17" s="314"/>
      <c r="AA17" s="314"/>
      <c r="AB17" s="314"/>
      <c r="AC17" s="252"/>
      <c r="AD17" s="20"/>
    </row>
    <row r="18" spans="1:30" ht="15.6" x14ac:dyDescent="0.3">
      <c r="A18" s="103" t="s">
        <v>2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1:30" ht="18.75" x14ac:dyDescent="0.25">
      <c r="A19" s="237" t="s">
        <v>0</v>
      </c>
      <c r="B19" s="278" t="s">
        <v>136</v>
      </c>
      <c r="C19" s="278" t="s">
        <v>137</v>
      </c>
      <c r="D19" s="228" t="s">
        <v>1</v>
      </c>
      <c r="E19" s="228"/>
      <c r="F19" s="289" t="s">
        <v>125</v>
      </c>
      <c r="G19" s="291"/>
      <c r="H19" s="49" t="s">
        <v>3</v>
      </c>
      <c r="I19" s="49" t="s">
        <v>4</v>
      </c>
      <c r="J19" s="49" t="s">
        <v>5</v>
      </c>
      <c r="K19" s="49" t="s">
        <v>127</v>
      </c>
      <c r="L19" s="49" t="s">
        <v>128</v>
      </c>
      <c r="M19" s="49" t="s">
        <v>129</v>
      </c>
      <c r="N19" s="49" t="s">
        <v>6</v>
      </c>
      <c r="O19" s="49" t="s">
        <v>16</v>
      </c>
      <c r="P19" s="49" t="s">
        <v>17</v>
      </c>
      <c r="Q19" s="49" t="s">
        <v>18</v>
      </c>
      <c r="R19" s="49" t="s">
        <v>19</v>
      </c>
      <c r="S19" s="49" t="s">
        <v>20</v>
      </c>
      <c r="T19" s="49" t="s">
        <v>21</v>
      </c>
      <c r="U19" s="49" t="s">
        <v>22</v>
      </c>
      <c r="V19" s="49" t="s">
        <v>23</v>
      </c>
      <c r="W19" s="49" t="s">
        <v>24</v>
      </c>
      <c r="X19" s="49" t="s">
        <v>25</v>
      </c>
      <c r="Y19" s="49" t="s">
        <v>26</v>
      </c>
      <c r="Z19" s="49" t="s">
        <v>27</v>
      </c>
      <c r="AA19" s="49" t="s">
        <v>28</v>
      </c>
      <c r="AB19" s="49" t="s">
        <v>29</v>
      </c>
      <c r="AC19" s="49" t="s">
        <v>410</v>
      </c>
      <c r="AD19" s="20"/>
    </row>
    <row r="20" spans="1:30" ht="18.75" x14ac:dyDescent="0.25">
      <c r="A20" s="237"/>
      <c r="B20" s="279"/>
      <c r="C20" s="279"/>
      <c r="D20" s="228"/>
      <c r="E20" s="228"/>
      <c r="F20" s="49" t="s">
        <v>130</v>
      </c>
      <c r="G20" s="49" t="s">
        <v>7</v>
      </c>
      <c r="H20" s="228" t="s">
        <v>8</v>
      </c>
      <c r="I20" s="228"/>
      <c r="J20" s="228"/>
      <c r="K20" s="228" t="s">
        <v>126</v>
      </c>
      <c r="L20" s="228"/>
      <c r="M20" s="228"/>
      <c r="N20" s="228"/>
      <c r="O20" s="228" t="s">
        <v>126</v>
      </c>
      <c r="P20" s="228"/>
      <c r="Q20" s="228"/>
      <c r="R20" s="284" t="s">
        <v>30</v>
      </c>
      <c r="S20" s="284"/>
      <c r="T20" s="284"/>
      <c r="U20" s="49" t="s">
        <v>31</v>
      </c>
      <c r="V20" s="49" t="s">
        <v>32</v>
      </c>
      <c r="W20" s="289" t="s">
        <v>8</v>
      </c>
      <c r="X20" s="290"/>
      <c r="Y20" s="290"/>
      <c r="Z20" s="290"/>
      <c r="AA20" s="290"/>
      <c r="AB20" s="291"/>
      <c r="AC20" s="52" t="s">
        <v>30</v>
      </c>
      <c r="AD20" s="20"/>
    </row>
    <row r="21" spans="1:30" x14ac:dyDescent="0.25">
      <c r="A21" s="40">
        <v>7325</v>
      </c>
      <c r="B21" s="278" t="s">
        <v>146</v>
      </c>
      <c r="C21" s="40" t="s">
        <v>138</v>
      </c>
      <c r="D21" s="264" t="s">
        <v>42</v>
      </c>
      <c r="E21" s="264"/>
      <c r="F21" s="4">
        <v>5.84</v>
      </c>
      <c r="G21" s="4">
        <v>4.9800000000000004</v>
      </c>
      <c r="H21" s="5">
        <v>0.1</v>
      </c>
      <c r="I21" s="40">
        <v>158</v>
      </c>
      <c r="J21" s="40" t="s">
        <v>15</v>
      </c>
      <c r="K21" s="40">
        <v>2.0699999999999998</v>
      </c>
      <c r="L21" s="6">
        <v>1.44</v>
      </c>
      <c r="M21" s="4">
        <v>0.1</v>
      </c>
      <c r="N21" s="40">
        <v>3.7</v>
      </c>
      <c r="O21" s="4">
        <v>3.91</v>
      </c>
      <c r="P21" s="4">
        <v>4.01</v>
      </c>
      <c r="Q21" s="4">
        <v>7.61</v>
      </c>
      <c r="R21" s="5">
        <v>51.4</v>
      </c>
      <c r="S21" s="5">
        <v>2.5</v>
      </c>
      <c r="T21" s="5" t="s">
        <v>15</v>
      </c>
      <c r="U21" s="4">
        <v>3</v>
      </c>
      <c r="V21" s="5">
        <v>12.5</v>
      </c>
      <c r="W21" s="5" t="s">
        <v>15</v>
      </c>
      <c r="X21" s="5" t="s">
        <v>15</v>
      </c>
      <c r="Y21" s="5" t="s">
        <v>15</v>
      </c>
      <c r="Z21" s="5" t="s">
        <v>15</v>
      </c>
      <c r="AA21" s="5" t="s">
        <v>15</v>
      </c>
      <c r="AB21" s="5" t="s">
        <v>15</v>
      </c>
      <c r="AC21" s="23">
        <f>(U21/1.724)</f>
        <v>1.740139211136891</v>
      </c>
      <c r="AD21" s="20"/>
    </row>
    <row r="22" spans="1:30" x14ac:dyDescent="0.25">
      <c r="A22" s="40">
        <v>7326</v>
      </c>
      <c r="B22" s="346"/>
      <c r="C22" s="11" t="s">
        <v>140</v>
      </c>
      <c r="D22" s="264" t="s">
        <v>43</v>
      </c>
      <c r="E22" s="264"/>
      <c r="F22" s="4">
        <v>5.09</v>
      </c>
      <c r="G22" s="4">
        <v>4.5599999999999996</v>
      </c>
      <c r="H22" s="5">
        <v>0</v>
      </c>
      <c r="I22" s="40">
        <v>34</v>
      </c>
      <c r="J22" s="40" t="s">
        <v>15</v>
      </c>
      <c r="K22" s="40">
        <v>1.1599999999999999</v>
      </c>
      <c r="L22" s="6">
        <v>0.8</v>
      </c>
      <c r="M22" s="4">
        <v>0.28999999999999998</v>
      </c>
      <c r="N22" s="40">
        <v>3.5</v>
      </c>
      <c r="O22" s="4">
        <v>2.0499999999999998</v>
      </c>
      <c r="P22" s="4">
        <v>2.34</v>
      </c>
      <c r="Q22" s="4">
        <v>5.55</v>
      </c>
      <c r="R22" s="5">
        <v>36.9</v>
      </c>
      <c r="S22" s="5">
        <v>12.4</v>
      </c>
      <c r="T22" s="5" t="s">
        <v>15</v>
      </c>
      <c r="U22" s="4">
        <v>1.7</v>
      </c>
      <c r="V22" s="5">
        <v>7.2</v>
      </c>
      <c r="W22" s="5" t="s">
        <v>15</v>
      </c>
      <c r="X22" s="5" t="s">
        <v>15</v>
      </c>
      <c r="Y22" s="5" t="s">
        <v>15</v>
      </c>
      <c r="Z22" s="5" t="s">
        <v>15</v>
      </c>
      <c r="AA22" s="5" t="s">
        <v>15</v>
      </c>
      <c r="AB22" s="5" t="s">
        <v>15</v>
      </c>
      <c r="AC22" s="23">
        <f t="shared" ref="AC22:AC25" si="0">(U22/1.724)</f>
        <v>0.9860788863109049</v>
      </c>
      <c r="AD22" s="20"/>
    </row>
    <row r="23" spans="1:30" x14ac:dyDescent="0.25">
      <c r="A23" s="40">
        <v>7327</v>
      </c>
      <c r="B23" s="346"/>
      <c r="C23" s="40" t="s">
        <v>139</v>
      </c>
      <c r="D23" s="264" t="s">
        <v>44</v>
      </c>
      <c r="E23" s="264"/>
      <c r="F23" s="4">
        <v>5.13</v>
      </c>
      <c r="G23" s="4">
        <v>4.47</v>
      </c>
      <c r="H23" s="5">
        <v>0.5</v>
      </c>
      <c r="I23" s="40">
        <v>32</v>
      </c>
      <c r="J23" s="40" t="s">
        <v>15</v>
      </c>
      <c r="K23" s="40">
        <v>0.22</v>
      </c>
      <c r="L23" s="6">
        <v>0.21</v>
      </c>
      <c r="M23" s="4">
        <v>0.59</v>
      </c>
      <c r="N23" s="40">
        <v>3.5</v>
      </c>
      <c r="O23" s="4">
        <v>0.51</v>
      </c>
      <c r="P23" s="4">
        <v>1.1000000000000001</v>
      </c>
      <c r="Q23" s="4">
        <v>4.01</v>
      </c>
      <c r="R23" s="5">
        <v>12.7</v>
      </c>
      <c r="S23" s="5">
        <v>53.6</v>
      </c>
      <c r="T23" s="5" t="s">
        <v>15</v>
      </c>
      <c r="U23" s="4">
        <v>1.04</v>
      </c>
      <c r="V23" s="5">
        <v>4.8</v>
      </c>
      <c r="W23" s="5" t="s">
        <v>15</v>
      </c>
      <c r="X23" s="5" t="s">
        <v>15</v>
      </c>
      <c r="Y23" s="5" t="s">
        <v>15</v>
      </c>
      <c r="Z23" s="5" t="s">
        <v>15</v>
      </c>
      <c r="AA23" s="5" t="s">
        <v>15</v>
      </c>
      <c r="AB23" s="5" t="s">
        <v>15</v>
      </c>
      <c r="AC23" s="23">
        <f t="shared" si="0"/>
        <v>0.60324825986078889</v>
      </c>
      <c r="AD23" s="20"/>
    </row>
    <row r="24" spans="1:30" x14ac:dyDescent="0.25">
      <c r="A24" s="40">
        <v>7328</v>
      </c>
      <c r="B24" s="346"/>
      <c r="C24" s="40" t="s">
        <v>141</v>
      </c>
      <c r="D24" s="264" t="s">
        <v>45</v>
      </c>
      <c r="E24" s="264"/>
      <c r="F24" s="4">
        <v>5.0199999999999996</v>
      </c>
      <c r="G24" s="4">
        <v>4.45</v>
      </c>
      <c r="H24" s="5">
        <v>0</v>
      </c>
      <c r="I24" s="40">
        <v>28</v>
      </c>
      <c r="J24" s="40" t="s">
        <v>15</v>
      </c>
      <c r="K24" s="40">
        <v>0.17</v>
      </c>
      <c r="L24" s="6">
        <v>0.17</v>
      </c>
      <c r="M24" s="4">
        <v>0.68</v>
      </c>
      <c r="N24" s="40">
        <v>3.7</v>
      </c>
      <c r="O24" s="4">
        <v>0.41</v>
      </c>
      <c r="P24" s="4">
        <v>1.0900000000000001</v>
      </c>
      <c r="Q24" s="4">
        <v>4.1100000000000003</v>
      </c>
      <c r="R24" s="5">
        <v>10</v>
      </c>
      <c r="S24" s="5">
        <v>62.4</v>
      </c>
      <c r="T24" s="5" t="s">
        <v>15</v>
      </c>
      <c r="U24" s="4">
        <v>1.04</v>
      </c>
      <c r="V24" s="5">
        <v>7.2</v>
      </c>
      <c r="W24" s="5" t="s">
        <v>15</v>
      </c>
      <c r="X24" s="5" t="s">
        <v>15</v>
      </c>
      <c r="Y24" s="5" t="s">
        <v>15</v>
      </c>
      <c r="Z24" s="5" t="s">
        <v>15</v>
      </c>
      <c r="AA24" s="5" t="s">
        <v>15</v>
      </c>
      <c r="AB24" s="5" t="s">
        <v>15</v>
      </c>
      <c r="AC24" s="23">
        <f t="shared" si="0"/>
        <v>0.60324825986078889</v>
      </c>
      <c r="AD24" s="20"/>
    </row>
    <row r="25" spans="1:30" x14ac:dyDescent="0.25">
      <c r="A25" s="40">
        <v>7329</v>
      </c>
      <c r="B25" s="279"/>
      <c r="C25" s="40" t="s">
        <v>142</v>
      </c>
      <c r="D25" s="264" t="s">
        <v>46</v>
      </c>
      <c r="E25" s="264"/>
      <c r="F25" s="4">
        <v>4.8</v>
      </c>
      <c r="G25" s="4">
        <v>4.62</v>
      </c>
      <c r="H25" s="5">
        <v>0.3</v>
      </c>
      <c r="I25" s="40">
        <v>104</v>
      </c>
      <c r="J25" s="40" t="s">
        <v>15</v>
      </c>
      <c r="K25" s="40">
        <v>1.04</v>
      </c>
      <c r="L25" s="6">
        <v>0.72</v>
      </c>
      <c r="M25" s="4">
        <v>0.28999999999999998</v>
      </c>
      <c r="N25" s="40">
        <v>3.5</v>
      </c>
      <c r="O25" s="4">
        <v>2.0299999999999998</v>
      </c>
      <c r="P25" s="4">
        <v>2.3199999999999998</v>
      </c>
      <c r="Q25" s="4">
        <v>5.53</v>
      </c>
      <c r="R25" s="5">
        <v>36.700000000000003</v>
      </c>
      <c r="S25" s="5">
        <v>12.5</v>
      </c>
      <c r="T25" s="5" t="s">
        <v>15</v>
      </c>
      <c r="U25" s="4">
        <v>1.57</v>
      </c>
      <c r="V25" s="5">
        <v>7.2</v>
      </c>
      <c r="W25" s="5" t="s">
        <v>15</v>
      </c>
      <c r="X25" s="5" t="s">
        <v>15</v>
      </c>
      <c r="Y25" s="5" t="s">
        <v>15</v>
      </c>
      <c r="Z25" s="5" t="s">
        <v>15</v>
      </c>
      <c r="AA25" s="5" t="s">
        <v>15</v>
      </c>
      <c r="AB25" s="5" t="s">
        <v>15</v>
      </c>
      <c r="AC25" s="23">
        <f t="shared" si="0"/>
        <v>0.91067285382830632</v>
      </c>
      <c r="AD25" s="20"/>
    </row>
    <row r="26" spans="1:30" ht="18.75" thickBot="1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21" t="s">
        <v>534</v>
      </c>
      <c r="V26" s="20"/>
      <c r="W26" s="20"/>
      <c r="X26" s="20"/>
      <c r="Y26" s="20"/>
      <c r="Z26" s="20"/>
      <c r="AA26" s="20"/>
      <c r="AB26" s="20"/>
      <c r="AC26" s="225" t="s">
        <v>536</v>
      </c>
      <c r="AD26" s="20"/>
    </row>
    <row r="27" spans="1:30" ht="19.5" thickBot="1" x14ac:dyDescent="0.35">
      <c r="A27" s="234" t="s">
        <v>168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6"/>
      <c r="L27" s="20"/>
      <c r="M27" s="20"/>
      <c r="N27" s="20"/>
      <c r="O27" s="20"/>
      <c r="P27" s="20"/>
      <c r="Q27" s="20"/>
      <c r="R27" s="20"/>
      <c r="S27" s="20"/>
      <c r="T27" s="20"/>
      <c r="U27" s="222">
        <f>(U21*5+U22*15+U23*20)/(5+15+20)</f>
        <v>1.5325</v>
      </c>
      <c r="V27" s="20"/>
      <c r="W27" s="20"/>
      <c r="X27" s="20"/>
      <c r="Y27" s="20"/>
      <c r="Z27" s="20"/>
      <c r="AA27" s="20"/>
      <c r="AB27" s="20"/>
      <c r="AC27" s="226">
        <f>AVERAGE(AC23:AC25)</f>
        <v>0.705723124516628</v>
      </c>
      <c r="AD27" s="20"/>
    </row>
    <row r="28" spans="1:30" ht="18" x14ac:dyDescent="0.35">
      <c r="A28" s="86" t="s">
        <v>187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23" t="s">
        <v>535</v>
      </c>
      <c r="V28" s="20"/>
      <c r="W28" s="20"/>
      <c r="X28" s="20"/>
      <c r="Y28" s="20"/>
      <c r="Z28" s="20"/>
      <c r="AA28" s="20"/>
      <c r="AB28" s="20"/>
      <c r="AC28" s="20"/>
      <c r="AD28" s="20"/>
    </row>
    <row r="29" spans="1:30" ht="31.5" x14ac:dyDescent="0.3">
      <c r="A29" s="239" t="s">
        <v>0</v>
      </c>
      <c r="B29" s="240" t="s">
        <v>136</v>
      </c>
      <c r="C29" s="240" t="s">
        <v>137</v>
      </c>
      <c r="D29" s="242" t="s">
        <v>1</v>
      </c>
      <c r="E29" s="242"/>
      <c r="F29" s="42" t="s">
        <v>176</v>
      </c>
      <c r="G29" s="42" t="s">
        <v>175</v>
      </c>
      <c r="H29" s="43" t="s">
        <v>174</v>
      </c>
      <c r="I29" s="43" t="s">
        <v>173</v>
      </c>
      <c r="J29" s="243" t="s">
        <v>172</v>
      </c>
      <c r="K29" s="244"/>
      <c r="L29" s="20"/>
      <c r="M29" s="20"/>
      <c r="N29" s="20"/>
      <c r="O29" s="20"/>
      <c r="P29" s="20"/>
      <c r="Q29" s="20"/>
      <c r="R29" s="20"/>
      <c r="S29" s="20"/>
      <c r="T29" s="20"/>
      <c r="U29" s="224">
        <f>U27*40</f>
        <v>61.3</v>
      </c>
      <c r="V29" s="20"/>
      <c r="W29" s="20"/>
      <c r="X29" s="20"/>
      <c r="Y29" s="20"/>
      <c r="Z29" s="20"/>
      <c r="AA29" s="20"/>
      <c r="AB29" s="20"/>
      <c r="AC29" s="20"/>
      <c r="AD29" s="20"/>
    </row>
    <row r="30" spans="1:30" ht="15.75" x14ac:dyDescent="0.25">
      <c r="A30" s="239"/>
      <c r="B30" s="241"/>
      <c r="C30" s="241"/>
      <c r="D30" s="242"/>
      <c r="E30" s="242"/>
      <c r="F30" s="242" t="s">
        <v>171</v>
      </c>
      <c r="G30" s="242"/>
      <c r="H30" s="242"/>
      <c r="I30" s="242"/>
      <c r="J30" s="245"/>
      <c r="K30" s="246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x14ac:dyDescent="0.25">
      <c r="A31" s="40">
        <v>4070</v>
      </c>
      <c r="B31" s="278" t="s">
        <v>146</v>
      </c>
      <c r="C31" s="40" t="s">
        <v>138</v>
      </c>
      <c r="D31" s="264" t="s">
        <v>42</v>
      </c>
      <c r="E31" s="264"/>
      <c r="F31" s="40">
        <v>3</v>
      </c>
      <c r="G31" s="40">
        <v>2</v>
      </c>
      <c r="H31" s="40">
        <v>12</v>
      </c>
      <c r="I31" s="40">
        <v>83</v>
      </c>
      <c r="J31" s="270" t="s">
        <v>178</v>
      </c>
      <c r="K31" s="271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5">
      <c r="A32" s="40">
        <v>4071</v>
      </c>
      <c r="B32" s="346"/>
      <c r="C32" s="11" t="s">
        <v>140</v>
      </c>
      <c r="D32" s="264" t="s">
        <v>43</v>
      </c>
      <c r="E32" s="264"/>
      <c r="F32" s="40">
        <v>2</v>
      </c>
      <c r="G32" s="40">
        <v>1</v>
      </c>
      <c r="H32" s="40">
        <v>10</v>
      </c>
      <c r="I32" s="40">
        <v>87</v>
      </c>
      <c r="J32" s="270" t="s">
        <v>178</v>
      </c>
      <c r="K32" s="271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1:30" x14ac:dyDescent="0.25">
      <c r="A33" s="40">
        <v>4072</v>
      </c>
      <c r="B33" s="346"/>
      <c r="C33" s="40" t="s">
        <v>139</v>
      </c>
      <c r="D33" s="264" t="s">
        <v>44</v>
      </c>
      <c r="E33" s="264"/>
      <c r="F33" s="40">
        <v>4</v>
      </c>
      <c r="G33" s="40">
        <v>1</v>
      </c>
      <c r="H33" s="40">
        <v>16</v>
      </c>
      <c r="I33" s="40">
        <v>79</v>
      </c>
      <c r="J33" s="270" t="s">
        <v>178</v>
      </c>
      <c r="K33" s="271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1:30" x14ac:dyDescent="0.25">
      <c r="A34" s="40">
        <v>4073</v>
      </c>
      <c r="B34" s="346"/>
      <c r="C34" s="40" t="s">
        <v>141</v>
      </c>
      <c r="D34" s="264" t="s">
        <v>45</v>
      </c>
      <c r="E34" s="264"/>
      <c r="F34" s="40">
        <v>5</v>
      </c>
      <c r="G34" s="40">
        <v>2</v>
      </c>
      <c r="H34" s="40">
        <v>16</v>
      </c>
      <c r="I34" s="40">
        <v>77</v>
      </c>
      <c r="J34" s="270" t="s">
        <v>178</v>
      </c>
      <c r="K34" s="271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1:30" x14ac:dyDescent="0.25">
      <c r="A35" s="40">
        <v>4074</v>
      </c>
      <c r="B35" s="279"/>
      <c r="C35" s="40" t="s">
        <v>142</v>
      </c>
      <c r="D35" s="264" t="s">
        <v>46</v>
      </c>
      <c r="E35" s="264"/>
      <c r="F35" s="40">
        <v>3</v>
      </c>
      <c r="G35" s="40">
        <v>1</v>
      </c>
      <c r="H35" s="40">
        <v>11</v>
      </c>
      <c r="I35" s="40">
        <v>85</v>
      </c>
      <c r="J35" s="270" t="s">
        <v>178</v>
      </c>
      <c r="K35" s="271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1:30" ht="15.6" thickBot="1" x14ac:dyDescent="0.3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1:30" ht="16.5" thickBot="1" x14ac:dyDescent="0.3">
      <c r="A37" s="234" t="s">
        <v>192</v>
      </c>
      <c r="B37" s="235"/>
      <c r="C37" s="235"/>
      <c r="D37" s="235"/>
      <c r="E37" s="235"/>
      <c r="F37" s="235"/>
      <c r="G37" s="235"/>
      <c r="H37" s="235"/>
      <c r="I37" s="236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1:30" ht="15.6" x14ac:dyDescent="0.3">
      <c r="A38" s="86" t="s">
        <v>195</v>
      </c>
      <c r="B38" s="86"/>
      <c r="C38" s="86"/>
      <c r="D38" s="87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1:30" ht="15.75" x14ac:dyDescent="0.25">
      <c r="A39" s="253" t="s">
        <v>191</v>
      </c>
      <c r="B39" s="253" t="s">
        <v>136</v>
      </c>
      <c r="C39" s="253" t="s">
        <v>137</v>
      </c>
      <c r="D39" s="243" t="s">
        <v>190</v>
      </c>
      <c r="E39" s="244"/>
      <c r="F39" s="43" t="s">
        <v>189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1:30" ht="15.75" x14ac:dyDescent="0.25">
      <c r="A40" s="255"/>
      <c r="B40" s="255"/>
      <c r="C40" s="255"/>
      <c r="D40" s="245"/>
      <c r="E40" s="246"/>
      <c r="F40" s="43" t="s">
        <v>171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1:30" x14ac:dyDescent="0.25">
      <c r="A41" s="40">
        <v>7325</v>
      </c>
      <c r="B41" s="278" t="s">
        <v>146</v>
      </c>
      <c r="C41" s="40" t="s">
        <v>138</v>
      </c>
      <c r="D41" s="270" t="s">
        <v>42</v>
      </c>
      <c r="E41" s="271"/>
      <c r="F41" s="6">
        <v>0.14000000000000001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1:30" x14ac:dyDescent="0.25">
      <c r="A42" s="40">
        <v>7326</v>
      </c>
      <c r="B42" s="346"/>
      <c r="C42" s="11" t="s">
        <v>140</v>
      </c>
      <c r="D42" s="270" t="s">
        <v>43</v>
      </c>
      <c r="E42" s="271"/>
      <c r="F42" s="6">
        <v>0.1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1:30" x14ac:dyDescent="0.25">
      <c r="A43" s="40">
        <v>7327</v>
      </c>
      <c r="B43" s="346"/>
      <c r="C43" s="40" t="s">
        <v>139</v>
      </c>
      <c r="D43" s="270" t="s">
        <v>44</v>
      </c>
      <c r="E43" s="271"/>
      <c r="F43" s="6">
        <v>7.0000000000000007E-2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1:30" x14ac:dyDescent="0.25">
      <c r="A44" s="40">
        <v>7328</v>
      </c>
      <c r="B44" s="346"/>
      <c r="C44" s="51" t="s">
        <v>141</v>
      </c>
      <c r="D44" s="270" t="s">
        <v>45</v>
      </c>
      <c r="E44" s="271"/>
      <c r="F44" s="6">
        <v>0.05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1:30" x14ac:dyDescent="0.25">
      <c r="A45" s="40">
        <v>7329</v>
      </c>
      <c r="B45" s="279"/>
      <c r="C45" s="40" t="s">
        <v>142</v>
      </c>
      <c r="D45" s="270" t="s">
        <v>46</v>
      </c>
      <c r="E45" s="271"/>
      <c r="F45" s="6">
        <v>0.09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1:30" ht="15.6" thickBot="1" x14ac:dyDescent="0.3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1:30" ht="16.5" thickBot="1" x14ac:dyDescent="0.3">
      <c r="A47" s="234" t="s">
        <v>196</v>
      </c>
      <c r="B47" s="319"/>
      <c r="C47" s="319"/>
      <c r="D47" s="319"/>
      <c r="E47" s="319"/>
      <c r="F47" s="319"/>
      <c r="G47" s="319"/>
      <c r="H47" s="319"/>
      <c r="I47" s="319"/>
      <c r="J47" s="319"/>
      <c r="K47" s="319"/>
      <c r="L47" s="3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1:30" ht="15.6" x14ac:dyDescent="0.3">
      <c r="A48" s="85" t="s">
        <v>214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1:30" ht="15.75" x14ac:dyDescent="0.25">
      <c r="A49" s="253" t="s">
        <v>136</v>
      </c>
      <c r="B49" s="253" t="s">
        <v>137</v>
      </c>
      <c r="C49" s="229" t="s">
        <v>179</v>
      </c>
      <c r="D49" s="228" t="s">
        <v>213</v>
      </c>
      <c r="E49" s="228"/>
      <c r="F49" s="228"/>
      <c r="G49" s="228"/>
      <c r="H49" s="228"/>
      <c r="I49" s="228"/>
      <c r="J49" s="228"/>
      <c r="K49" s="229" t="s">
        <v>179</v>
      </c>
      <c r="L49" s="237" t="s">
        <v>212</v>
      </c>
      <c r="M49" s="237" t="s">
        <v>211</v>
      </c>
      <c r="N49" s="237" t="s">
        <v>210</v>
      </c>
      <c r="O49" s="228" t="s">
        <v>509</v>
      </c>
      <c r="P49" s="228" t="s">
        <v>530</v>
      </c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1:30" x14ac:dyDescent="0.25">
      <c r="A50" s="254"/>
      <c r="B50" s="254"/>
      <c r="C50" s="277"/>
      <c r="D50" s="52">
        <v>-2</v>
      </c>
      <c r="E50" s="52">
        <v>-6</v>
      </c>
      <c r="F50" s="52">
        <v>-10</v>
      </c>
      <c r="G50" s="52">
        <v>-30</v>
      </c>
      <c r="H50" s="52">
        <v>-60</v>
      </c>
      <c r="I50" s="52">
        <v>-100</v>
      </c>
      <c r="J50" s="52">
        <v>-1500</v>
      </c>
      <c r="K50" s="277"/>
      <c r="L50" s="237"/>
      <c r="M50" s="237"/>
      <c r="N50" s="237"/>
      <c r="O50" s="228"/>
      <c r="P50" s="228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1:30" ht="18" x14ac:dyDescent="0.25">
      <c r="A51" s="255"/>
      <c r="B51" s="255"/>
      <c r="C51" s="230"/>
      <c r="D51" s="294" t="s">
        <v>209</v>
      </c>
      <c r="E51" s="294"/>
      <c r="F51" s="294"/>
      <c r="G51" s="294"/>
      <c r="H51" s="294"/>
      <c r="I51" s="294"/>
      <c r="J51" s="294"/>
      <c r="K51" s="230"/>
      <c r="L51" s="228" t="s">
        <v>208</v>
      </c>
      <c r="M51" s="228"/>
      <c r="N51" s="43" t="s">
        <v>207</v>
      </c>
      <c r="O51" s="52" t="s">
        <v>510</v>
      </c>
      <c r="P51" s="214" t="s">
        <v>510</v>
      </c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1:30" x14ac:dyDescent="0.25">
      <c r="A52" s="278" t="s">
        <v>146</v>
      </c>
      <c r="B52" s="40" t="s">
        <v>138</v>
      </c>
      <c r="C52" s="40" t="s">
        <v>244</v>
      </c>
      <c r="D52" s="21">
        <v>0.42499999999999999</v>
      </c>
      <c r="E52" s="21">
        <v>0.34100000000000003</v>
      </c>
      <c r="F52" s="21">
        <v>0.32200000000000001</v>
      </c>
      <c r="G52" s="21">
        <v>0.30499999999999999</v>
      </c>
      <c r="H52" s="21">
        <v>0.29299999999999998</v>
      </c>
      <c r="I52" s="21">
        <v>0.28399999999999997</v>
      </c>
      <c r="J52" s="21">
        <v>0.24</v>
      </c>
      <c r="K52" s="40" t="s">
        <v>243</v>
      </c>
      <c r="L52" s="4">
        <v>1.1200000000000001</v>
      </c>
      <c r="M52" s="4">
        <v>2.69</v>
      </c>
      <c r="N52" s="21">
        <v>9.1029999999999998</v>
      </c>
      <c r="O52" s="23">
        <f>(1-(L52/M52))</f>
        <v>0.58364312267657992</v>
      </c>
      <c r="P52" s="23">
        <f>(O52*0.95)</f>
        <v>0.5544609665427509</v>
      </c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1:30" x14ac:dyDescent="0.25">
      <c r="A53" s="346"/>
      <c r="B53" s="11" t="s">
        <v>140</v>
      </c>
      <c r="C53" s="40" t="s">
        <v>242</v>
      </c>
      <c r="D53" s="21">
        <v>0.439</v>
      </c>
      <c r="E53" s="21">
        <v>0.36</v>
      </c>
      <c r="F53" s="21">
        <v>0.33500000000000002</v>
      </c>
      <c r="G53" s="21">
        <v>0.30299999999999999</v>
      </c>
      <c r="H53" s="21">
        <v>0.29299999999999998</v>
      </c>
      <c r="I53" s="21">
        <v>0.28499999999999998</v>
      </c>
      <c r="J53" s="21">
        <v>0.25</v>
      </c>
      <c r="K53" s="40" t="s">
        <v>241</v>
      </c>
      <c r="L53" s="4">
        <v>1.1399999999999999</v>
      </c>
      <c r="M53" s="4">
        <v>2.62</v>
      </c>
      <c r="N53" s="21">
        <v>12.138</v>
      </c>
      <c r="O53" s="23">
        <f>(1-(L53/M53))</f>
        <v>0.56488549618320616</v>
      </c>
      <c r="P53" s="23">
        <f t="shared" ref="P53:P56" si="1">(O53*0.95)</f>
        <v>0.5366412213740458</v>
      </c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1:30" x14ac:dyDescent="0.25">
      <c r="A54" s="346"/>
      <c r="B54" s="40" t="s">
        <v>139</v>
      </c>
      <c r="C54" s="40" t="s">
        <v>240</v>
      </c>
      <c r="D54" s="21">
        <v>0.50700000000000001</v>
      </c>
      <c r="E54" s="21">
        <v>0.40799999999999997</v>
      </c>
      <c r="F54" s="21">
        <v>0.36799999999999999</v>
      </c>
      <c r="G54" s="21">
        <v>0.318</v>
      </c>
      <c r="H54" s="21">
        <v>0.29799999999999999</v>
      </c>
      <c r="I54" s="21">
        <v>0.29099999999999998</v>
      </c>
      <c r="J54" s="21">
        <v>0.25800000000000001</v>
      </c>
      <c r="K54" s="40" t="s">
        <v>239</v>
      </c>
      <c r="L54" s="4">
        <v>0.96</v>
      </c>
      <c r="M54" s="4">
        <v>2.76</v>
      </c>
      <c r="N54" s="21">
        <v>18.207000000000001</v>
      </c>
      <c r="O54" s="23">
        <f t="shared" ref="O54:O55" si="2">(1-(L54/M54))</f>
        <v>0.65217391304347827</v>
      </c>
      <c r="P54" s="23">
        <f t="shared" si="1"/>
        <v>0.61956521739130432</v>
      </c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1:30" x14ac:dyDescent="0.25">
      <c r="A55" s="346"/>
      <c r="B55" s="40" t="s">
        <v>141</v>
      </c>
      <c r="C55" s="40" t="s">
        <v>238</v>
      </c>
      <c r="D55" s="21">
        <v>0.59</v>
      </c>
      <c r="E55" s="21">
        <v>0.46300000000000002</v>
      </c>
      <c r="F55" s="21">
        <v>0.40100000000000002</v>
      </c>
      <c r="G55" s="21">
        <v>0.32300000000000001</v>
      </c>
      <c r="H55" s="21">
        <v>0.30099999999999999</v>
      </c>
      <c r="I55" s="21">
        <v>0.29099999999999998</v>
      </c>
      <c r="J55" s="21">
        <v>0.26300000000000001</v>
      </c>
      <c r="K55" s="40" t="s">
        <v>237</v>
      </c>
      <c r="L55" s="4">
        <v>0.96</v>
      </c>
      <c r="M55" s="4">
        <v>2.65</v>
      </c>
      <c r="N55" s="21">
        <v>14.739000000000001</v>
      </c>
      <c r="O55" s="23">
        <f t="shared" si="2"/>
        <v>0.63773584905660385</v>
      </c>
      <c r="P55" s="23">
        <f t="shared" si="1"/>
        <v>0.60584905660377364</v>
      </c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1:30" x14ac:dyDescent="0.25">
      <c r="A56" s="279"/>
      <c r="B56" s="40" t="s">
        <v>142</v>
      </c>
      <c r="C56" s="40" t="s">
        <v>236</v>
      </c>
      <c r="D56" s="21">
        <v>0.498</v>
      </c>
      <c r="E56" s="21">
        <v>0.39500000000000002</v>
      </c>
      <c r="F56" s="21">
        <v>0.35799999999999998</v>
      </c>
      <c r="G56" s="21">
        <v>0.313</v>
      </c>
      <c r="H56" s="21">
        <v>0.30099999999999999</v>
      </c>
      <c r="I56" s="21">
        <v>0.29199999999999998</v>
      </c>
      <c r="J56" s="21">
        <v>0.25800000000000001</v>
      </c>
      <c r="K56" s="40" t="s">
        <v>235</v>
      </c>
      <c r="L56" s="4">
        <v>1.1100000000000001</v>
      </c>
      <c r="M56" s="4">
        <v>2.65</v>
      </c>
      <c r="N56" s="21">
        <v>14.089</v>
      </c>
      <c r="O56" s="23">
        <f>(1-(L56/M56))</f>
        <v>0.58113207547169798</v>
      </c>
      <c r="P56" s="23">
        <f t="shared" si="1"/>
        <v>0.55207547169811311</v>
      </c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ht="15.75" x14ac:dyDescent="0.25">
      <c r="A57" s="253" t="s">
        <v>136</v>
      </c>
      <c r="B57" s="253" t="s">
        <v>137</v>
      </c>
      <c r="C57" s="229" t="s">
        <v>179</v>
      </c>
      <c r="D57" s="228" t="s">
        <v>213</v>
      </c>
      <c r="E57" s="228"/>
      <c r="F57" s="228"/>
      <c r="G57" s="228"/>
      <c r="H57" s="228"/>
      <c r="I57" s="228"/>
      <c r="J57" s="228"/>
      <c r="K57" s="34"/>
      <c r="L57" s="39"/>
      <c r="M57" s="39"/>
      <c r="N57" s="37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1:30" x14ac:dyDescent="0.25">
      <c r="A58" s="254"/>
      <c r="B58" s="254"/>
      <c r="C58" s="277"/>
      <c r="D58" s="52">
        <v>-2</v>
      </c>
      <c r="E58" s="52">
        <v>-6</v>
      </c>
      <c r="F58" s="52">
        <v>-10</v>
      </c>
      <c r="G58" s="52">
        <v>-30</v>
      </c>
      <c r="H58" s="52">
        <v>-60</v>
      </c>
      <c r="I58" s="52">
        <v>-100</v>
      </c>
      <c r="J58" s="52">
        <v>-1500</v>
      </c>
      <c r="K58" s="34"/>
      <c r="L58" s="39"/>
      <c r="M58" s="39"/>
      <c r="N58" s="37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1:30" ht="18.75" x14ac:dyDescent="0.25">
      <c r="A59" s="255"/>
      <c r="B59" s="255"/>
      <c r="C59" s="230"/>
      <c r="D59" s="294" t="s">
        <v>458</v>
      </c>
      <c r="E59" s="294"/>
      <c r="F59" s="294"/>
      <c r="G59" s="294"/>
      <c r="H59" s="294"/>
      <c r="I59" s="294"/>
      <c r="J59" s="294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1:30" x14ac:dyDescent="0.25">
      <c r="A60" s="278" t="s">
        <v>146</v>
      </c>
      <c r="B60" s="40" t="s">
        <v>138</v>
      </c>
      <c r="C60" s="40" t="s">
        <v>244</v>
      </c>
      <c r="D60" s="21">
        <f>D52*$L52</f>
        <v>0.47600000000000003</v>
      </c>
      <c r="E60" s="21">
        <f t="shared" ref="E60:J60" si="3">E52*$L52</f>
        <v>0.38192000000000004</v>
      </c>
      <c r="F60" s="21">
        <f t="shared" si="3"/>
        <v>0.36064000000000002</v>
      </c>
      <c r="G60" s="21">
        <f t="shared" si="3"/>
        <v>0.34160000000000001</v>
      </c>
      <c r="H60" s="21">
        <f t="shared" si="3"/>
        <v>0.32816000000000001</v>
      </c>
      <c r="I60" s="21">
        <f t="shared" si="3"/>
        <v>0.31808000000000003</v>
      </c>
      <c r="J60" s="21">
        <f t="shared" si="3"/>
        <v>0.26880000000000004</v>
      </c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1:30" x14ac:dyDescent="0.25">
      <c r="A61" s="346"/>
      <c r="B61" s="11" t="s">
        <v>140</v>
      </c>
      <c r="C61" s="40" t="s">
        <v>242</v>
      </c>
      <c r="D61" s="21">
        <f t="shared" ref="D61:J64" si="4">D53*$L53</f>
        <v>0.5004599999999999</v>
      </c>
      <c r="E61" s="21">
        <f t="shared" si="4"/>
        <v>0.41039999999999993</v>
      </c>
      <c r="F61" s="21">
        <f t="shared" si="4"/>
        <v>0.38190000000000002</v>
      </c>
      <c r="G61" s="21">
        <f t="shared" si="4"/>
        <v>0.34541999999999995</v>
      </c>
      <c r="H61" s="21">
        <f t="shared" si="4"/>
        <v>0.33401999999999993</v>
      </c>
      <c r="I61" s="21">
        <f t="shared" si="4"/>
        <v>0.32489999999999997</v>
      </c>
      <c r="J61" s="21">
        <f t="shared" si="4"/>
        <v>0.28499999999999998</v>
      </c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1:30" x14ac:dyDescent="0.25">
      <c r="A62" s="346"/>
      <c r="B62" s="40" t="s">
        <v>139</v>
      </c>
      <c r="C62" s="40" t="s">
        <v>240</v>
      </c>
      <c r="D62" s="21">
        <f t="shared" si="4"/>
        <v>0.48671999999999999</v>
      </c>
      <c r="E62" s="21">
        <f t="shared" si="4"/>
        <v>0.39167999999999997</v>
      </c>
      <c r="F62" s="21">
        <f t="shared" si="4"/>
        <v>0.35327999999999998</v>
      </c>
      <c r="G62" s="21">
        <f t="shared" si="4"/>
        <v>0.30528</v>
      </c>
      <c r="H62" s="21">
        <f t="shared" si="4"/>
        <v>0.28608</v>
      </c>
      <c r="I62" s="21">
        <f t="shared" si="4"/>
        <v>0.27936</v>
      </c>
      <c r="J62" s="21">
        <f t="shared" si="4"/>
        <v>0.24768000000000001</v>
      </c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1:30" x14ac:dyDescent="0.25">
      <c r="A63" s="346"/>
      <c r="B63" s="40" t="s">
        <v>141</v>
      </c>
      <c r="C63" s="40" t="s">
        <v>238</v>
      </c>
      <c r="D63" s="21">
        <f t="shared" si="4"/>
        <v>0.5663999999999999</v>
      </c>
      <c r="E63" s="21">
        <f t="shared" si="4"/>
        <v>0.44447999999999999</v>
      </c>
      <c r="F63" s="21">
        <f t="shared" si="4"/>
        <v>0.38496000000000002</v>
      </c>
      <c r="G63" s="21">
        <f t="shared" si="4"/>
        <v>0.31008000000000002</v>
      </c>
      <c r="H63" s="21">
        <f t="shared" si="4"/>
        <v>0.28895999999999999</v>
      </c>
      <c r="I63" s="21">
        <f t="shared" si="4"/>
        <v>0.27936</v>
      </c>
      <c r="J63" s="21">
        <f t="shared" si="4"/>
        <v>0.25247999999999998</v>
      </c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1:30" x14ac:dyDescent="0.25">
      <c r="A64" s="279"/>
      <c r="B64" s="40" t="s">
        <v>142</v>
      </c>
      <c r="C64" s="40" t="s">
        <v>236</v>
      </c>
      <c r="D64" s="21">
        <f t="shared" si="4"/>
        <v>0.55278000000000005</v>
      </c>
      <c r="E64" s="21">
        <f t="shared" si="4"/>
        <v>0.43845000000000006</v>
      </c>
      <c r="F64" s="21">
        <f t="shared" si="4"/>
        <v>0.39738000000000001</v>
      </c>
      <c r="G64" s="21">
        <f t="shared" si="4"/>
        <v>0.34743000000000002</v>
      </c>
      <c r="H64" s="21">
        <f t="shared" si="4"/>
        <v>0.33411000000000002</v>
      </c>
      <c r="I64" s="21">
        <f t="shared" si="4"/>
        <v>0.32412000000000002</v>
      </c>
      <c r="J64" s="21">
        <f t="shared" si="4"/>
        <v>0.28638000000000002</v>
      </c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1:30" ht="15.6" thickBot="1" x14ac:dyDescent="0.3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1:30" ht="16.149999999999999" thickBot="1" x14ac:dyDescent="0.35">
      <c r="A66" s="234" t="s">
        <v>411</v>
      </c>
      <c r="B66" s="236"/>
      <c r="C66" s="95"/>
      <c r="D66" s="95"/>
      <c r="E66" s="95"/>
      <c r="F66" s="95"/>
      <c r="G66" s="95"/>
      <c r="H66" s="95"/>
      <c r="I66" s="95"/>
      <c r="J66" s="95"/>
      <c r="K66" s="34"/>
      <c r="L66" s="34"/>
      <c r="M66" s="34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spans="1:30" x14ac:dyDescent="0.25">
      <c r="A67" s="259" t="s">
        <v>137</v>
      </c>
      <c r="B67" s="262" t="s">
        <v>413</v>
      </c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pans="1:30" x14ac:dyDescent="0.25">
      <c r="A68" s="260"/>
      <c r="B68" s="26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spans="1:30" x14ac:dyDescent="0.25">
      <c r="A69" s="261"/>
      <c r="B69" s="345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spans="1:30" x14ac:dyDescent="0.3">
      <c r="A70" s="75" t="s">
        <v>138</v>
      </c>
      <c r="B70" s="104" t="s">
        <v>416</v>
      </c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1:30" ht="15.6" thickBot="1" x14ac:dyDescent="0.35">
      <c r="A71" s="77" t="s">
        <v>142</v>
      </c>
      <c r="B71" s="131" t="s">
        <v>417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1:30" x14ac:dyDescent="0.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</row>
    <row r="74" spans="1:30" x14ac:dyDescent="0.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1:30" x14ac:dyDescent="0.3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</row>
    <row r="76" spans="1:30" x14ac:dyDescent="0.3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30" x14ac:dyDescent="0.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30" x14ac:dyDescent="0.3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30" x14ac:dyDescent="0.3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30" x14ac:dyDescent="0.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x14ac:dyDescent="0.3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x14ac:dyDescent="0.3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x14ac:dyDescent="0.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x14ac:dyDescent="0.3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</sheetData>
  <mergeCells count="70">
    <mergeCell ref="P49:P50"/>
    <mergeCell ref="B41:B45"/>
    <mergeCell ref="D42:E42"/>
    <mergeCell ref="D43:E43"/>
    <mergeCell ref="D44:E44"/>
    <mergeCell ref="D45:E45"/>
    <mergeCell ref="D41:E41"/>
    <mergeCell ref="D49:J49"/>
    <mergeCell ref="K49:K51"/>
    <mergeCell ref="L49:L50"/>
    <mergeCell ref="M49:M50"/>
    <mergeCell ref="N49:N50"/>
    <mergeCell ref="D51:J51"/>
    <mergeCell ref="L51:M51"/>
    <mergeCell ref="O49:O50"/>
    <mergeCell ref="J35:K35"/>
    <mergeCell ref="A27:K27"/>
    <mergeCell ref="A37:I37"/>
    <mergeCell ref="A39:A40"/>
    <mergeCell ref="B39:B40"/>
    <mergeCell ref="C39:C40"/>
    <mergeCell ref="D39:E40"/>
    <mergeCell ref="B31:B35"/>
    <mergeCell ref="A29:A30"/>
    <mergeCell ref="D29:E30"/>
    <mergeCell ref="J29:K30"/>
    <mergeCell ref="F30:I30"/>
    <mergeCell ref="C29:C30"/>
    <mergeCell ref="B29:B30"/>
    <mergeCell ref="D35:E35"/>
    <mergeCell ref="D31:E31"/>
    <mergeCell ref="W20:AB20"/>
    <mergeCell ref="H20:J20"/>
    <mergeCell ref="A19:A20"/>
    <mergeCell ref="D19:E20"/>
    <mergeCell ref="F19:G19"/>
    <mergeCell ref="B19:B20"/>
    <mergeCell ref="C19:C20"/>
    <mergeCell ref="A67:A69"/>
    <mergeCell ref="B67:B69"/>
    <mergeCell ref="D25:E25"/>
    <mergeCell ref="B21:B25"/>
    <mergeCell ref="D21:E21"/>
    <mergeCell ref="D22:E22"/>
    <mergeCell ref="D23:E23"/>
    <mergeCell ref="D24:E24"/>
    <mergeCell ref="D32:E32"/>
    <mergeCell ref="D33:E33"/>
    <mergeCell ref="D34:E34"/>
    <mergeCell ref="A52:A56"/>
    <mergeCell ref="A49:A51"/>
    <mergeCell ref="B49:B51"/>
    <mergeCell ref="C49:C51"/>
    <mergeCell ref="A47:L47"/>
    <mergeCell ref="A1:E1"/>
    <mergeCell ref="A66:B66"/>
    <mergeCell ref="A16:AC17"/>
    <mergeCell ref="A60:A64"/>
    <mergeCell ref="A57:A59"/>
    <mergeCell ref="B57:B59"/>
    <mergeCell ref="C57:C59"/>
    <mergeCell ref="D57:J57"/>
    <mergeCell ref="D59:J59"/>
    <mergeCell ref="J31:K31"/>
    <mergeCell ref="J32:K32"/>
    <mergeCell ref="J33:K33"/>
    <mergeCell ref="J34:K34"/>
    <mergeCell ref="K20:N20"/>
    <mergeCell ref="O20:Q20"/>
    <mergeCell ref="R20:T20"/>
  </mergeCells>
  <pageMargins left="0.511811024" right="0.511811024" top="0.78740157499999996" bottom="0.78740157499999996" header="0.31496062000000002" footer="0.31496062000000002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9"/>
  <sheetViews>
    <sheetView topLeftCell="K20" zoomScale="70" zoomScaleNormal="70" workbookViewId="0">
      <selection activeCell="N54" sqref="N54"/>
    </sheetView>
  </sheetViews>
  <sheetFormatPr defaultColWidth="9.140625" defaultRowHeight="15" x14ac:dyDescent="0.2"/>
  <cols>
    <col min="1" max="2" width="33.42578125" style="3" bestFit="1" customWidth="1"/>
    <col min="3" max="3" width="38" style="3" bestFit="1" customWidth="1"/>
    <col min="4" max="4" width="22" style="3" bestFit="1" customWidth="1"/>
    <col min="5" max="5" width="105.140625" style="3" bestFit="1" customWidth="1"/>
    <col min="6" max="6" width="14.85546875" style="3" customWidth="1"/>
    <col min="7" max="10" width="9.140625" style="3"/>
    <col min="11" max="11" width="10.42578125" style="3" bestFit="1" customWidth="1"/>
    <col min="12" max="12" width="23.140625" style="3" bestFit="1" customWidth="1"/>
    <col min="13" max="13" width="29.5703125" style="3" bestFit="1" customWidth="1"/>
    <col min="14" max="14" width="29.42578125" style="3" bestFit="1" customWidth="1"/>
    <col min="15" max="15" width="20.85546875" style="3" bestFit="1" customWidth="1"/>
    <col min="16" max="16" width="31.42578125" style="3" bestFit="1" customWidth="1"/>
    <col min="17" max="28" width="9.140625" style="3"/>
    <col min="29" max="29" width="16.5703125" style="3" bestFit="1" customWidth="1"/>
    <col min="30" max="16384" width="9.140625" style="3"/>
  </cols>
  <sheetData>
    <row r="1" spans="1:12" ht="30.75" thickBot="1" x14ac:dyDescent="0.45">
      <c r="A1" s="231" t="s">
        <v>470</v>
      </c>
      <c r="B1" s="232"/>
      <c r="C1" s="232"/>
      <c r="D1" s="232"/>
      <c r="E1" s="233"/>
    </row>
    <row r="2" spans="1:12" ht="15.6" x14ac:dyDescent="0.3">
      <c r="A2" s="209" t="s">
        <v>440</v>
      </c>
      <c r="B2" s="178"/>
      <c r="C2" s="210" t="s">
        <v>441</v>
      </c>
      <c r="D2" s="178" t="s">
        <v>444</v>
      </c>
      <c r="E2" s="179" t="s">
        <v>466</v>
      </c>
      <c r="H2" s="18"/>
      <c r="I2" s="18"/>
      <c r="J2" s="18"/>
      <c r="K2" s="18"/>
      <c r="L2" s="18"/>
    </row>
    <row r="3" spans="1:12" ht="15.75" x14ac:dyDescent="0.25">
      <c r="A3" s="211" t="s">
        <v>442</v>
      </c>
      <c r="B3" s="71"/>
      <c r="C3" s="113" t="s">
        <v>512</v>
      </c>
      <c r="D3" s="71" t="s">
        <v>445</v>
      </c>
      <c r="E3" s="181" t="s">
        <v>476</v>
      </c>
      <c r="F3" s="54"/>
      <c r="G3" s="8"/>
      <c r="H3" s="18"/>
      <c r="I3" s="18"/>
      <c r="J3" s="18"/>
      <c r="K3" s="18"/>
      <c r="L3" s="18"/>
    </row>
    <row r="4" spans="1:12" ht="15.6" x14ac:dyDescent="0.3">
      <c r="A4" s="211" t="s">
        <v>446</v>
      </c>
      <c r="B4" s="71"/>
      <c r="C4" s="174">
        <v>-16.496141000000001</v>
      </c>
      <c r="D4" s="71" t="s">
        <v>461</v>
      </c>
      <c r="E4" s="181" t="s">
        <v>467</v>
      </c>
      <c r="F4" s="54"/>
      <c r="G4" s="8"/>
      <c r="H4" s="18"/>
      <c r="I4" s="18"/>
      <c r="J4" s="18"/>
      <c r="K4" s="18"/>
      <c r="L4" s="18"/>
    </row>
    <row r="5" spans="1:12" ht="15.6" x14ac:dyDescent="0.3">
      <c r="A5" s="211" t="s">
        <v>460</v>
      </c>
      <c r="B5" s="71"/>
      <c r="C5" s="112">
        <v>984</v>
      </c>
      <c r="D5" s="71"/>
      <c r="E5" s="181"/>
      <c r="F5" s="54"/>
      <c r="G5" s="54"/>
      <c r="H5" s="18"/>
      <c r="I5" s="18"/>
      <c r="J5" s="18"/>
      <c r="K5" s="18"/>
      <c r="L5" s="18"/>
    </row>
    <row r="6" spans="1:12" ht="15.6" x14ac:dyDescent="0.3">
      <c r="A6" s="211" t="s">
        <v>447</v>
      </c>
      <c r="B6" s="71"/>
      <c r="C6" s="173">
        <v>-47.232376000000002</v>
      </c>
      <c r="D6" s="71"/>
      <c r="E6" s="181"/>
      <c r="F6" s="54"/>
      <c r="G6" s="54"/>
      <c r="H6" s="18"/>
      <c r="I6" s="18"/>
      <c r="J6" s="18"/>
      <c r="K6" s="18"/>
      <c r="L6" s="18"/>
    </row>
    <row r="7" spans="1:12" ht="15.6" x14ac:dyDescent="0.3">
      <c r="A7" s="211" t="s">
        <v>448</v>
      </c>
      <c r="B7" s="71"/>
      <c r="C7" s="113" t="s">
        <v>462</v>
      </c>
      <c r="D7" s="71"/>
      <c r="E7" s="181"/>
      <c r="F7" s="54"/>
      <c r="G7" s="54"/>
      <c r="H7" s="18"/>
      <c r="I7" s="18"/>
      <c r="J7" s="18"/>
      <c r="K7" s="18"/>
      <c r="L7" s="18"/>
    </row>
    <row r="8" spans="1:12" ht="15.6" x14ac:dyDescent="0.3">
      <c r="A8" s="211" t="s">
        <v>449</v>
      </c>
      <c r="B8" s="71"/>
      <c r="C8" s="113" t="s">
        <v>463</v>
      </c>
      <c r="D8" s="71"/>
      <c r="E8" s="181"/>
      <c r="F8" s="54"/>
      <c r="G8" s="54"/>
      <c r="H8" s="18"/>
      <c r="I8" s="18"/>
      <c r="J8" s="18"/>
      <c r="K8" s="18"/>
      <c r="L8" s="18"/>
    </row>
    <row r="9" spans="1:12" ht="15.6" x14ac:dyDescent="0.3">
      <c r="A9" s="211" t="s">
        <v>450</v>
      </c>
      <c r="B9" s="71"/>
      <c r="C9" s="113">
        <v>1</v>
      </c>
      <c r="D9" s="71"/>
      <c r="E9" s="181"/>
      <c r="F9" s="54"/>
      <c r="G9" s="54"/>
      <c r="H9" s="18"/>
      <c r="I9" s="18"/>
      <c r="J9" s="18"/>
      <c r="K9" s="18"/>
      <c r="L9" s="18"/>
    </row>
    <row r="10" spans="1:12" ht="15.6" x14ac:dyDescent="0.3">
      <c r="A10" s="211" t="s">
        <v>451</v>
      </c>
      <c r="B10" s="71"/>
      <c r="C10" s="113" t="s">
        <v>464</v>
      </c>
      <c r="D10" s="71"/>
      <c r="E10" s="181"/>
      <c r="F10" s="54"/>
      <c r="G10" s="54"/>
      <c r="H10" s="18"/>
      <c r="I10" s="18"/>
      <c r="J10" s="18"/>
      <c r="K10" s="18"/>
      <c r="L10" s="18"/>
    </row>
    <row r="11" spans="1:12" ht="15.6" x14ac:dyDescent="0.3">
      <c r="A11" s="211" t="s">
        <v>452</v>
      </c>
      <c r="B11" s="71">
        <v>1</v>
      </c>
      <c r="C11" s="113" t="s">
        <v>453</v>
      </c>
      <c r="D11" s="71"/>
      <c r="E11" s="181"/>
      <c r="F11" s="54"/>
      <c r="G11" s="54"/>
      <c r="H11" s="18"/>
      <c r="I11" s="18"/>
      <c r="J11" s="18"/>
      <c r="K11" s="18"/>
      <c r="L11" s="18"/>
    </row>
    <row r="12" spans="1:12" ht="15.6" x14ac:dyDescent="0.3">
      <c r="A12" s="211" t="s">
        <v>454</v>
      </c>
      <c r="B12" s="71">
        <v>-99</v>
      </c>
      <c r="C12" s="113" t="s">
        <v>455</v>
      </c>
      <c r="D12" s="71"/>
      <c r="E12" s="181"/>
      <c r="F12" s="54"/>
      <c r="G12" s="54"/>
      <c r="H12" s="18"/>
      <c r="I12" s="18"/>
      <c r="J12" s="18"/>
      <c r="K12" s="18"/>
      <c r="L12" s="18"/>
    </row>
    <row r="13" spans="1:12" ht="15.6" x14ac:dyDescent="0.3">
      <c r="A13" s="211" t="s">
        <v>456</v>
      </c>
      <c r="B13" s="71">
        <v>0</v>
      </c>
      <c r="C13" s="68"/>
      <c r="D13" s="71"/>
      <c r="E13" s="181"/>
      <c r="F13" s="54"/>
      <c r="G13" s="54"/>
      <c r="H13" s="18"/>
      <c r="I13" s="18"/>
      <c r="J13" s="18"/>
      <c r="K13" s="18"/>
      <c r="L13" s="18"/>
    </row>
    <row r="14" spans="1:12" ht="15.6" x14ac:dyDescent="0.3">
      <c r="A14" s="211" t="s">
        <v>457</v>
      </c>
      <c r="B14" s="71"/>
      <c r="C14" s="71" t="s">
        <v>465</v>
      </c>
      <c r="D14" s="71"/>
      <c r="E14" s="181"/>
      <c r="F14" s="54"/>
      <c r="G14" s="54"/>
      <c r="H14" s="18"/>
      <c r="I14" s="18"/>
      <c r="J14" s="18"/>
      <c r="K14" s="18"/>
      <c r="L14" s="18"/>
    </row>
    <row r="15" spans="1:12" ht="16.149999999999999" thickBot="1" x14ac:dyDescent="0.35">
      <c r="A15" s="111"/>
      <c r="B15" s="63"/>
      <c r="C15" s="55"/>
      <c r="D15" s="55"/>
      <c r="E15" s="110"/>
      <c r="F15" s="54"/>
      <c r="G15" s="54"/>
      <c r="H15" s="18"/>
      <c r="I15" s="18"/>
      <c r="J15" s="18"/>
      <c r="K15" s="18"/>
      <c r="L15" s="18"/>
    </row>
    <row r="17" spans="1:29" ht="15.6" thickBot="1" x14ac:dyDescent="0.3"/>
    <row r="18" spans="1:29" ht="16.5" thickBot="1" x14ac:dyDescent="0.25">
      <c r="A18" s="234" t="s">
        <v>77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6"/>
    </row>
    <row r="19" spans="1:29" x14ac:dyDescent="0.25">
      <c r="A19" s="8"/>
    </row>
    <row r="20" spans="1:29" ht="15.6" x14ac:dyDescent="0.3">
      <c r="A20" s="91" t="s">
        <v>2</v>
      </c>
    </row>
    <row r="21" spans="1:29" ht="18.75" x14ac:dyDescent="0.25">
      <c r="A21" s="237" t="s">
        <v>0</v>
      </c>
      <c r="B21" s="278" t="s">
        <v>136</v>
      </c>
      <c r="C21" s="278" t="s">
        <v>137</v>
      </c>
      <c r="D21" s="228" t="s">
        <v>1</v>
      </c>
      <c r="E21" s="228"/>
      <c r="F21" s="337" t="s">
        <v>125</v>
      </c>
      <c r="G21" s="338"/>
      <c r="H21" s="49" t="s">
        <v>3</v>
      </c>
      <c r="I21" s="49" t="s">
        <v>4</v>
      </c>
      <c r="J21" s="49" t="s">
        <v>5</v>
      </c>
      <c r="K21" s="50" t="s">
        <v>127</v>
      </c>
      <c r="L21" s="50" t="s">
        <v>128</v>
      </c>
      <c r="M21" s="50" t="s">
        <v>129</v>
      </c>
      <c r="N21" s="49" t="s">
        <v>6</v>
      </c>
      <c r="O21" s="49" t="s">
        <v>16</v>
      </c>
      <c r="P21" s="49" t="s">
        <v>17</v>
      </c>
      <c r="Q21" s="49" t="s">
        <v>18</v>
      </c>
      <c r="R21" s="49" t="s">
        <v>19</v>
      </c>
      <c r="S21" s="49" t="s">
        <v>20</v>
      </c>
      <c r="T21" s="49" t="s">
        <v>21</v>
      </c>
      <c r="U21" s="49" t="s">
        <v>22</v>
      </c>
      <c r="V21" s="49" t="s">
        <v>23</v>
      </c>
      <c r="W21" s="49" t="s">
        <v>24</v>
      </c>
      <c r="X21" s="49" t="s">
        <v>25</v>
      </c>
      <c r="Y21" s="49" t="s">
        <v>26</v>
      </c>
      <c r="Z21" s="49" t="s">
        <v>27</v>
      </c>
      <c r="AA21" s="49" t="s">
        <v>28</v>
      </c>
      <c r="AB21" s="49" t="s">
        <v>29</v>
      </c>
      <c r="AC21" s="49" t="s">
        <v>410</v>
      </c>
    </row>
    <row r="22" spans="1:29" ht="18.75" x14ac:dyDescent="0.35">
      <c r="A22" s="237"/>
      <c r="B22" s="279"/>
      <c r="C22" s="279"/>
      <c r="D22" s="228"/>
      <c r="E22" s="228"/>
      <c r="F22" s="49" t="s">
        <v>130</v>
      </c>
      <c r="G22" s="25" t="s">
        <v>7</v>
      </c>
      <c r="H22" s="238" t="s">
        <v>8</v>
      </c>
      <c r="I22" s="238"/>
      <c r="J22" s="238"/>
      <c r="K22" s="238" t="s">
        <v>126</v>
      </c>
      <c r="L22" s="238"/>
      <c r="M22" s="238"/>
      <c r="N22" s="238"/>
      <c r="O22" s="238" t="s">
        <v>126</v>
      </c>
      <c r="P22" s="238"/>
      <c r="Q22" s="238"/>
      <c r="R22" s="284" t="s">
        <v>30</v>
      </c>
      <c r="S22" s="284"/>
      <c r="T22" s="284"/>
      <c r="U22" s="49" t="s">
        <v>31</v>
      </c>
      <c r="V22" s="49" t="s">
        <v>32</v>
      </c>
      <c r="W22" s="289" t="s">
        <v>8</v>
      </c>
      <c r="X22" s="290"/>
      <c r="Y22" s="290"/>
      <c r="Z22" s="290"/>
      <c r="AA22" s="290"/>
      <c r="AB22" s="291"/>
      <c r="AC22" s="52" t="s">
        <v>30</v>
      </c>
    </row>
    <row r="23" spans="1:29" x14ac:dyDescent="0.2">
      <c r="A23" s="52">
        <v>7320</v>
      </c>
      <c r="B23" s="278" t="s">
        <v>145</v>
      </c>
      <c r="C23" s="52" t="s">
        <v>138</v>
      </c>
      <c r="D23" s="280" t="s">
        <v>37</v>
      </c>
      <c r="E23" s="280"/>
      <c r="F23" s="15">
        <v>6.32</v>
      </c>
      <c r="G23" s="15">
        <v>5.67</v>
      </c>
      <c r="H23" s="16">
        <v>2.2999999999999998</v>
      </c>
      <c r="I23" s="52">
        <v>22</v>
      </c>
      <c r="J23" s="52" t="s">
        <v>15</v>
      </c>
      <c r="K23" s="52">
        <v>4.34</v>
      </c>
      <c r="L23" s="17">
        <v>0.54</v>
      </c>
      <c r="M23" s="15">
        <v>0</v>
      </c>
      <c r="N23" s="52">
        <v>3.5</v>
      </c>
      <c r="O23" s="15">
        <v>4.9400000000000004</v>
      </c>
      <c r="P23" s="12">
        <v>4.9400000000000004</v>
      </c>
      <c r="Q23" s="12">
        <v>8.44</v>
      </c>
      <c r="R23" s="13">
        <v>58.5</v>
      </c>
      <c r="S23" s="13">
        <v>0</v>
      </c>
      <c r="T23" s="13" t="s">
        <v>15</v>
      </c>
      <c r="U23" s="12">
        <v>4.96</v>
      </c>
      <c r="V23" s="13">
        <v>23</v>
      </c>
      <c r="W23" s="13" t="s">
        <v>15</v>
      </c>
      <c r="X23" s="13" t="s">
        <v>15</v>
      </c>
      <c r="Y23" s="13" t="s">
        <v>15</v>
      </c>
      <c r="Z23" s="13" t="s">
        <v>15</v>
      </c>
      <c r="AA23" s="13" t="s">
        <v>15</v>
      </c>
      <c r="AB23" s="13" t="s">
        <v>15</v>
      </c>
      <c r="AC23" s="23">
        <f>(U23/1.724)</f>
        <v>2.8770301624129933</v>
      </c>
    </row>
    <row r="24" spans="1:29" x14ac:dyDescent="0.2">
      <c r="A24" s="52">
        <v>7321</v>
      </c>
      <c r="B24" s="346"/>
      <c r="C24" s="14" t="s">
        <v>140</v>
      </c>
      <c r="D24" s="280" t="s">
        <v>38</v>
      </c>
      <c r="E24" s="280"/>
      <c r="F24" s="15">
        <v>5.64</v>
      </c>
      <c r="G24" s="15">
        <v>5.1100000000000003</v>
      </c>
      <c r="H24" s="16">
        <v>4.0999999999999996</v>
      </c>
      <c r="I24" s="52">
        <v>8</v>
      </c>
      <c r="J24" s="52" t="s">
        <v>15</v>
      </c>
      <c r="K24" s="52">
        <v>1.55</v>
      </c>
      <c r="L24" s="17">
        <v>0.11</v>
      </c>
      <c r="M24" s="15">
        <v>0</v>
      </c>
      <c r="N24" s="52">
        <v>4.3</v>
      </c>
      <c r="O24" s="15">
        <v>1.68</v>
      </c>
      <c r="P24" s="12">
        <v>1.68</v>
      </c>
      <c r="Q24" s="12">
        <v>5.98</v>
      </c>
      <c r="R24" s="13">
        <v>28.1</v>
      </c>
      <c r="S24" s="13">
        <v>0</v>
      </c>
      <c r="T24" s="13" t="s">
        <v>15</v>
      </c>
      <c r="U24" s="12">
        <v>3.26</v>
      </c>
      <c r="V24" s="13">
        <v>13.3</v>
      </c>
      <c r="W24" s="13" t="s">
        <v>15</v>
      </c>
      <c r="X24" s="13" t="s">
        <v>15</v>
      </c>
      <c r="Y24" s="13" t="s">
        <v>15</v>
      </c>
      <c r="Z24" s="13" t="s">
        <v>15</v>
      </c>
      <c r="AA24" s="13" t="s">
        <v>15</v>
      </c>
      <c r="AB24" s="13" t="s">
        <v>15</v>
      </c>
      <c r="AC24" s="23">
        <f t="shared" ref="AC24:AC27" si="0">(U24/1.724)</f>
        <v>1.8909512761020881</v>
      </c>
    </row>
    <row r="25" spans="1:29" x14ac:dyDescent="0.2">
      <c r="A25" s="52">
        <v>7322</v>
      </c>
      <c r="B25" s="346"/>
      <c r="C25" s="52" t="s">
        <v>139</v>
      </c>
      <c r="D25" s="280" t="s">
        <v>39</v>
      </c>
      <c r="E25" s="280"/>
      <c r="F25" s="15">
        <v>5.52</v>
      </c>
      <c r="G25" s="15">
        <v>5.35</v>
      </c>
      <c r="H25" s="16">
        <v>0.4</v>
      </c>
      <c r="I25" s="52">
        <v>4</v>
      </c>
      <c r="J25" s="107" t="s">
        <v>15</v>
      </c>
      <c r="K25" s="52">
        <v>1.03</v>
      </c>
      <c r="L25" s="17">
        <v>0.1</v>
      </c>
      <c r="M25" s="15">
        <v>0</v>
      </c>
      <c r="N25" s="52">
        <v>3.1</v>
      </c>
      <c r="O25" s="15">
        <v>1.1399999999999999</v>
      </c>
      <c r="P25" s="12">
        <v>1.1399999999999999</v>
      </c>
      <c r="Q25" s="12">
        <v>4.24</v>
      </c>
      <c r="R25" s="13">
        <v>26.9</v>
      </c>
      <c r="S25" s="13">
        <v>0</v>
      </c>
      <c r="T25" s="13" t="s">
        <v>15</v>
      </c>
      <c r="U25" s="12">
        <v>1.83</v>
      </c>
      <c r="V25" s="13">
        <v>10.3</v>
      </c>
      <c r="W25" s="13" t="s">
        <v>15</v>
      </c>
      <c r="X25" s="13" t="s">
        <v>15</v>
      </c>
      <c r="Y25" s="13" t="s">
        <v>15</v>
      </c>
      <c r="Z25" s="13" t="s">
        <v>15</v>
      </c>
      <c r="AA25" s="13" t="s">
        <v>15</v>
      </c>
      <c r="AB25" s="13" t="s">
        <v>15</v>
      </c>
      <c r="AC25" s="23">
        <f t="shared" si="0"/>
        <v>1.0614849187935036</v>
      </c>
    </row>
    <row r="26" spans="1:29" x14ac:dyDescent="0.2">
      <c r="A26" s="52">
        <v>7323</v>
      </c>
      <c r="B26" s="346"/>
      <c r="C26" s="52" t="s">
        <v>141</v>
      </c>
      <c r="D26" s="280" t="s">
        <v>40</v>
      </c>
      <c r="E26" s="280"/>
      <c r="F26" s="15">
        <v>6.04</v>
      </c>
      <c r="G26" s="15">
        <v>6</v>
      </c>
      <c r="H26" s="16">
        <v>0</v>
      </c>
      <c r="I26" s="52">
        <v>6</v>
      </c>
      <c r="J26" s="52" t="s">
        <v>15</v>
      </c>
      <c r="K26" s="52">
        <v>0.83</v>
      </c>
      <c r="L26" s="17">
        <v>0.15</v>
      </c>
      <c r="M26" s="15">
        <v>0</v>
      </c>
      <c r="N26" s="52">
        <v>1.9</v>
      </c>
      <c r="O26" s="15">
        <v>1</v>
      </c>
      <c r="P26" s="12">
        <v>1</v>
      </c>
      <c r="Q26" s="12">
        <v>2.9</v>
      </c>
      <c r="R26" s="13">
        <v>34.5</v>
      </c>
      <c r="S26" s="13">
        <v>0</v>
      </c>
      <c r="T26" s="13" t="s">
        <v>15</v>
      </c>
      <c r="U26" s="12">
        <v>1.7</v>
      </c>
      <c r="V26" s="13">
        <v>5.9</v>
      </c>
      <c r="W26" s="13" t="s">
        <v>15</v>
      </c>
      <c r="X26" s="13" t="s">
        <v>15</v>
      </c>
      <c r="Y26" s="13" t="s">
        <v>15</v>
      </c>
      <c r="Z26" s="13" t="s">
        <v>15</v>
      </c>
      <c r="AA26" s="13" t="s">
        <v>15</v>
      </c>
      <c r="AB26" s="13" t="s">
        <v>15</v>
      </c>
      <c r="AC26" s="23">
        <f t="shared" si="0"/>
        <v>0.9860788863109049</v>
      </c>
    </row>
    <row r="27" spans="1:29" x14ac:dyDescent="0.2">
      <c r="A27" s="52">
        <v>7324</v>
      </c>
      <c r="B27" s="279"/>
      <c r="C27" s="52" t="s">
        <v>142</v>
      </c>
      <c r="D27" s="280" t="s">
        <v>41</v>
      </c>
      <c r="E27" s="280"/>
      <c r="F27" s="15">
        <v>5.29</v>
      </c>
      <c r="G27" s="15">
        <v>6.12</v>
      </c>
      <c r="H27" s="16">
        <v>0</v>
      </c>
      <c r="I27" s="52">
        <v>2</v>
      </c>
      <c r="J27" s="52" t="s">
        <v>15</v>
      </c>
      <c r="K27" s="52">
        <v>0.43</v>
      </c>
      <c r="L27" s="17">
        <v>0.1</v>
      </c>
      <c r="M27" s="15">
        <v>0</v>
      </c>
      <c r="N27" s="52">
        <v>1.8</v>
      </c>
      <c r="O27" s="15">
        <v>0.54</v>
      </c>
      <c r="P27" s="12">
        <v>0.54</v>
      </c>
      <c r="Q27" s="12">
        <v>2.34</v>
      </c>
      <c r="R27" s="13">
        <v>23.1</v>
      </c>
      <c r="S27" s="13">
        <v>0</v>
      </c>
      <c r="T27" s="13" t="s">
        <v>15</v>
      </c>
      <c r="U27" s="12">
        <v>1.57</v>
      </c>
      <c r="V27" s="13">
        <v>19</v>
      </c>
      <c r="W27" s="13" t="s">
        <v>15</v>
      </c>
      <c r="X27" s="13" t="s">
        <v>15</v>
      </c>
      <c r="Y27" s="13" t="s">
        <v>15</v>
      </c>
      <c r="Z27" s="13" t="s">
        <v>15</v>
      </c>
      <c r="AA27" s="13" t="s">
        <v>15</v>
      </c>
      <c r="AB27" s="13" t="s">
        <v>15</v>
      </c>
      <c r="AC27" s="23">
        <f t="shared" si="0"/>
        <v>0.91067285382830632</v>
      </c>
    </row>
    <row r="28" spans="1:29" ht="18.75" thickBot="1" x14ac:dyDescent="0.3">
      <c r="U28" s="221" t="s">
        <v>534</v>
      </c>
      <c r="AC28" s="225" t="s">
        <v>536</v>
      </c>
    </row>
    <row r="29" spans="1:29" ht="19.5" thickBot="1" x14ac:dyDescent="0.35">
      <c r="A29" s="286" t="s">
        <v>168</v>
      </c>
      <c r="B29" s="326"/>
      <c r="C29" s="326"/>
      <c r="D29" s="326"/>
      <c r="E29" s="326"/>
      <c r="F29" s="326"/>
      <c r="G29" s="326"/>
      <c r="H29" s="326"/>
      <c r="I29" s="326"/>
      <c r="J29" s="326"/>
      <c r="K29" s="287"/>
      <c r="U29" s="222">
        <f>(U23*5+U24*15+U25*20)/(5+15+20)</f>
        <v>2.7575000000000003</v>
      </c>
      <c r="AC29" s="226">
        <f>AVERAGE(AC25:AC27)</f>
        <v>0.98607888631090479</v>
      </c>
    </row>
    <row r="30" spans="1:29" ht="18" x14ac:dyDescent="0.35">
      <c r="A30" s="92" t="s">
        <v>187</v>
      </c>
      <c r="U30" s="223" t="s">
        <v>535</v>
      </c>
    </row>
    <row r="31" spans="1:29" ht="31.5" x14ac:dyDescent="0.3">
      <c r="A31" s="237" t="s">
        <v>0</v>
      </c>
      <c r="B31" s="278" t="s">
        <v>136</v>
      </c>
      <c r="C31" s="278" t="s">
        <v>137</v>
      </c>
      <c r="D31" s="228" t="s">
        <v>1</v>
      </c>
      <c r="E31" s="228"/>
      <c r="F31" s="46" t="s">
        <v>176</v>
      </c>
      <c r="G31" s="46" t="s">
        <v>175</v>
      </c>
      <c r="H31" s="49" t="s">
        <v>174</v>
      </c>
      <c r="I31" s="49" t="s">
        <v>173</v>
      </c>
      <c r="J31" s="266" t="s">
        <v>172</v>
      </c>
      <c r="K31" s="267"/>
      <c r="U31" s="224">
        <f>U29*40</f>
        <v>110.30000000000001</v>
      </c>
    </row>
    <row r="32" spans="1:29" ht="15.75" x14ac:dyDescent="0.25">
      <c r="A32" s="237"/>
      <c r="B32" s="279"/>
      <c r="C32" s="279"/>
      <c r="D32" s="228"/>
      <c r="E32" s="228"/>
      <c r="F32" s="238" t="s">
        <v>171</v>
      </c>
      <c r="G32" s="238"/>
      <c r="H32" s="238"/>
      <c r="I32" s="238"/>
      <c r="J32" s="268"/>
      <c r="K32" s="269"/>
    </row>
    <row r="33" spans="1:11" x14ac:dyDescent="0.2">
      <c r="A33" s="52">
        <v>4065</v>
      </c>
      <c r="B33" s="278" t="s">
        <v>145</v>
      </c>
      <c r="C33" s="52" t="s">
        <v>138</v>
      </c>
      <c r="D33" s="280" t="s">
        <v>37</v>
      </c>
      <c r="E33" s="280"/>
      <c r="F33" s="52">
        <v>5</v>
      </c>
      <c r="G33" s="52">
        <v>8</v>
      </c>
      <c r="H33" s="52">
        <v>29</v>
      </c>
      <c r="I33" s="52">
        <v>58</v>
      </c>
      <c r="J33" s="272" t="s">
        <v>173</v>
      </c>
      <c r="K33" s="273"/>
    </row>
    <row r="34" spans="1:11" x14ac:dyDescent="0.2">
      <c r="A34" s="52">
        <v>4066</v>
      </c>
      <c r="B34" s="346"/>
      <c r="C34" s="14" t="s">
        <v>140</v>
      </c>
      <c r="D34" s="280" t="s">
        <v>38</v>
      </c>
      <c r="E34" s="280"/>
      <c r="F34" s="52">
        <v>4</v>
      </c>
      <c r="G34" s="52">
        <v>5</v>
      </c>
      <c r="H34" s="52">
        <v>15</v>
      </c>
      <c r="I34" s="52">
        <v>76</v>
      </c>
      <c r="J34" s="272" t="s">
        <v>178</v>
      </c>
      <c r="K34" s="273"/>
    </row>
    <row r="35" spans="1:11" x14ac:dyDescent="0.2">
      <c r="A35" s="52">
        <v>4067</v>
      </c>
      <c r="B35" s="346"/>
      <c r="C35" s="52" t="s">
        <v>139</v>
      </c>
      <c r="D35" s="280" t="s">
        <v>39</v>
      </c>
      <c r="E35" s="280"/>
      <c r="F35" s="52">
        <v>4</v>
      </c>
      <c r="G35" s="52">
        <v>5</v>
      </c>
      <c r="H35" s="52">
        <v>10</v>
      </c>
      <c r="I35" s="52">
        <v>81</v>
      </c>
      <c r="J35" s="272" t="s">
        <v>178</v>
      </c>
      <c r="K35" s="273"/>
    </row>
    <row r="36" spans="1:11" x14ac:dyDescent="0.2">
      <c r="A36" s="52">
        <v>4068</v>
      </c>
      <c r="B36" s="346"/>
      <c r="C36" s="52" t="s">
        <v>141</v>
      </c>
      <c r="D36" s="280" t="s">
        <v>40</v>
      </c>
      <c r="E36" s="280"/>
      <c r="F36" s="52">
        <v>2</v>
      </c>
      <c r="G36" s="52">
        <v>5</v>
      </c>
      <c r="H36" s="52">
        <v>11</v>
      </c>
      <c r="I36" s="52">
        <v>82</v>
      </c>
      <c r="J36" s="272" t="s">
        <v>178</v>
      </c>
      <c r="K36" s="273"/>
    </row>
    <row r="37" spans="1:11" x14ac:dyDescent="0.2">
      <c r="A37" s="52">
        <v>4069</v>
      </c>
      <c r="B37" s="279"/>
      <c r="C37" s="52" t="s">
        <v>142</v>
      </c>
      <c r="D37" s="280" t="s">
        <v>41</v>
      </c>
      <c r="E37" s="280"/>
      <c r="F37" s="52">
        <v>2</v>
      </c>
      <c r="G37" s="52">
        <v>5</v>
      </c>
      <c r="H37" s="52">
        <v>10</v>
      </c>
      <c r="I37" s="52">
        <v>83</v>
      </c>
      <c r="J37" s="272" t="s">
        <v>178</v>
      </c>
      <c r="K37" s="273"/>
    </row>
    <row r="38" spans="1:11" ht="15.6" thickBot="1" x14ac:dyDescent="0.3"/>
    <row r="39" spans="1:11" ht="16.5" thickBot="1" x14ac:dyDescent="0.25">
      <c r="A39" s="234" t="s">
        <v>192</v>
      </c>
      <c r="B39" s="235"/>
      <c r="C39" s="235"/>
      <c r="D39" s="235"/>
      <c r="E39" s="235"/>
      <c r="F39" s="235"/>
      <c r="G39" s="235"/>
      <c r="H39" s="235"/>
      <c r="I39" s="236"/>
    </row>
    <row r="40" spans="1:11" ht="15.6" x14ac:dyDescent="0.3">
      <c r="A40" s="92" t="s">
        <v>195</v>
      </c>
      <c r="B40" s="92"/>
      <c r="C40" s="92"/>
      <c r="D40" s="93"/>
    </row>
    <row r="41" spans="1:11" ht="15.75" x14ac:dyDescent="0.2">
      <c r="A41" s="229" t="s">
        <v>191</v>
      </c>
      <c r="B41" s="229" t="s">
        <v>136</v>
      </c>
      <c r="C41" s="229" t="s">
        <v>137</v>
      </c>
      <c r="D41" s="266" t="s">
        <v>190</v>
      </c>
      <c r="E41" s="267"/>
      <c r="F41" s="49" t="s">
        <v>189</v>
      </c>
    </row>
    <row r="42" spans="1:11" ht="15.75" x14ac:dyDescent="0.2">
      <c r="A42" s="230"/>
      <c r="B42" s="230"/>
      <c r="C42" s="230"/>
      <c r="D42" s="268"/>
      <c r="E42" s="269"/>
      <c r="F42" s="49" t="s">
        <v>171</v>
      </c>
    </row>
    <row r="43" spans="1:11" x14ac:dyDescent="0.2">
      <c r="A43" s="52">
        <v>7320</v>
      </c>
      <c r="B43" s="278" t="s">
        <v>145</v>
      </c>
      <c r="C43" s="52" t="s">
        <v>138</v>
      </c>
      <c r="D43" s="272" t="s">
        <v>37</v>
      </c>
      <c r="E43" s="273"/>
      <c r="F43" s="17">
        <v>0.26</v>
      </c>
    </row>
    <row r="44" spans="1:11" x14ac:dyDescent="0.2">
      <c r="A44" s="52">
        <v>7321</v>
      </c>
      <c r="B44" s="346"/>
      <c r="C44" s="14" t="s">
        <v>140</v>
      </c>
      <c r="D44" s="272" t="s">
        <v>38</v>
      </c>
      <c r="E44" s="273"/>
      <c r="F44" s="17">
        <v>0.09</v>
      </c>
    </row>
    <row r="45" spans="1:11" x14ac:dyDescent="0.2">
      <c r="A45" s="52">
        <v>7322</v>
      </c>
      <c r="B45" s="346"/>
      <c r="C45" s="52" t="s">
        <v>139</v>
      </c>
      <c r="D45" s="272" t="s">
        <v>39</v>
      </c>
      <c r="E45" s="273"/>
      <c r="F45" s="17">
        <v>7.0000000000000007E-2</v>
      </c>
    </row>
    <row r="46" spans="1:11" x14ac:dyDescent="0.2">
      <c r="A46" s="52">
        <v>7323</v>
      </c>
      <c r="B46" s="346"/>
      <c r="C46" s="19" t="s">
        <v>141</v>
      </c>
      <c r="D46" s="272" t="s">
        <v>40</v>
      </c>
      <c r="E46" s="273"/>
      <c r="F46" s="17">
        <v>0.05</v>
      </c>
    </row>
    <row r="47" spans="1:11" x14ac:dyDescent="0.2">
      <c r="A47" s="52">
        <v>7324</v>
      </c>
      <c r="B47" s="279"/>
      <c r="C47" s="52" t="s">
        <v>142</v>
      </c>
      <c r="D47" s="272" t="s">
        <v>41</v>
      </c>
      <c r="E47" s="273"/>
      <c r="F47" s="17">
        <v>0.05</v>
      </c>
    </row>
    <row r="48" spans="1:11" ht="15.6" thickBot="1" x14ac:dyDescent="0.3"/>
    <row r="49" spans="1:16" ht="16.5" thickBot="1" x14ac:dyDescent="0.3">
      <c r="A49" s="286" t="s">
        <v>196</v>
      </c>
      <c r="B49" s="354"/>
      <c r="C49" s="354"/>
      <c r="D49" s="354"/>
      <c r="E49" s="354"/>
      <c r="F49" s="354"/>
      <c r="G49" s="354"/>
      <c r="H49" s="354"/>
      <c r="I49" s="354"/>
      <c r="J49" s="354"/>
      <c r="K49" s="354"/>
      <c r="L49" s="355"/>
    </row>
    <row r="50" spans="1:16" ht="15.6" x14ac:dyDescent="0.3">
      <c r="A50" s="94" t="s">
        <v>214</v>
      </c>
    </row>
    <row r="51" spans="1:16" ht="15.75" x14ac:dyDescent="0.2">
      <c r="A51" s="229" t="s">
        <v>136</v>
      </c>
      <c r="B51" s="229" t="s">
        <v>137</v>
      </c>
      <c r="C51" s="229" t="s">
        <v>179</v>
      </c>
      <c r="D51" s="228" t="s">
        <v>213</v>
      </c>
      <c r="E51" s="228"/>
      <c r="F51" s="228"/>
      <c r="G51" s="228"/>
      <c r="H51" s="228"/>
      <c r="I51" s="228"/>
      <c r="J51" s="228"/>
      <c r="K51" s="229" t="s">
        <v>179</v>
      </c>
      <c r="L51" s="237" t="s">
        <v>212</v>
      </c>
      <c r="M51" s="237" t="s">
        <v>211</v>
      </c>
      <c r="N51" s="237" t="s">
        <v>210</v>
      </c>
      <c r="O51" s="228" t="s">
        <v>509</v>
      </c>
      <c r="P51" s="228" t="s">
        <v>530</v>
      </c>
    </row>
    <row r="52" spans="1:16" x14ac:dyDescent="0.2">
      <c r="A52" s="277"/>
      <c r="B52" s="277"/>
      <c r="C52" s="277"/>
      <c r="D52" s="52">
        <v>-2</v>
      </c>
      <c r="E52" s="52">
        <v>-6</v>
      </c>
      <c r="F52" s="52">
        <v>-10</v>
      </c>
      <c r="G52" s="52">
        <v>-30</v>
      </c>
      <c r="H52" s="52">
        <v>-60</v>
      </c>
      <c r="I52" s="52">
        <v>-100</v>
      </c>
      <c r="J52" s="52">
        <v>-1500</v>
      </c>
      <c r="K52" s="277"/>
      <c r="L52" s="237"/>
      <c r="M52" s="237"/>
      <c r="N52" s="237"/>
      <c r="O52" s="228"/>
      <c r="P52" s="228"/>
    </row>
    <row r="53" spans="1:16" ht="18" x14ac:dyDescent="0.25">
      <c r="A53" s="230"/>
      <c r="B53" s="230"/>
      <c r="C53" s="230"/>
      <c r="D53" s="288" t="s">
        <v>209</v>
      </c>
      <c r="E53" s="288"/>
      <c r="F53" s="288"/>
      <c r="G53" s="288"/>
      <c r="H53" s="288"/>
      <c r="I53" s="288"/>
      <c r="J53" s="288"/>
      <c r="K53" s="230"/>
      <c r="L53" s="228" t="s">
        <v>208</v>
      </c>
      <c r="M53" s="228"/>
      <c r="N53" s="49" t="s">
        <v>207</v>
      </c>
      <c r="O53" s="52" t="s">
        <v>510</v>
      </c>
      <c r="P53" s="172" t="s">
        <v>510</v>
      </c>
    </row>
    <row r="54" spans="1:16" x14ac:dyDescent="0.2">
      <c r="A54" s="278" t="s">
        <v>145</v>
      </c>
      <c r="B54" s="52" t="s">
        <v>138</v>
      </c>
      <c r="C54" s="52" t="s">
        <v>234</v>
      </c>
      <c r="D54" s="23">
        <v>0.52900000000000003</v>
      </c>
      <c r="E54" s="23">
        <v>0.44700000000000001</v>
      </c>
      <c r="F54" s="23">
        <v>0.40699999999999997</v>
      </c>
      <c r="G54" s="23">
        <v>0.371</v>
      </c>
      <c r="H54" s="23">
        <v>0.35</v>
      </c>
      <c r="I54" s="23">
        <v>0.33400000000000002</v>
      </c>
      <c r="J54" s="23">
        <v>0.252</v>
      </c>
      <c r="K54" s="52" t="s">
        <v>233</v>
      </c>
      <c r="L54" s="15">
        <v>0.95</v>
      </c>
      <c r="M54" s="15">
        <v>2.57</v>
      </c>
      <c r="N54" s="23">
        <v>22.759</v>
      </c>
      <c r="O54" s="23">
        <f>(1-(L54/M54))</f>
        <v>0.63035019455252916</v>
      </c>
      <c r="P54" s="23">
        <f>(O54*0.95)</f>
        <v>0.59883268482490271</v>
      </c>
    </row>
    <row r="55" spans="1:16" x14ac:dyDescent="0.2">
      <c r="A55" s="346"/>
      <c r="B55" s="14" t="s">
        <v>140</v>
      </c>
      <c r="C55" s="52" t="s">
        <v>232</v>
      </c>
      <c r="D55" s="23">
        <v>0.48599999999999999</v>
      </c>
      <c r="E55" s="23">
        <v>0.39200000000000002</v>
      </c>
      <c r="F55" s="23">
        <v>0.35799999999999998</v>
      </c>
      <c r="G55" s="23">
        <v>0.32400000000000001</v>
      </c>
      <c r="H55" s="23">
        <v>0.311</v>
      </c>
      <c r="I55" s="23">
        <v>0.29799999999999999</v>
      </c>
      <c r="J55" s="23">
        <v>0.252</v>
      </c>
      <c r="K55" s="52" t="s">
        <v>231</v>
      </c>
      <c r="L55" s="15">
        <v>0.97</v>
      </c>
      <c r="M55" s="15">
        <v>2.66</v>
      </c>
      <c r="N55" s="23">
        <v>26.01</v>
      </c>
      <c r="O55" s="23">
        <f>(1-(L55/M55))</f>
        <v>0.63533834586466176</v>
      </c>
      <c r="P55" s="23">
        <f t="shared" ref="P55:P58" si="1">(O55*0.95)</f>
        <v>0.60357142857142865</v>
      </c>
    </row>
    <row r="56" spans="1:16" x14ac:dyDescent="0.2">
      <c r="A56" s="346"/>
      <c r="B56" s="52" t="s">
        <v>139</v>
      </c>
      <c r="C56" s="52" t="s">
        <v>230</v>
      </c>
      <c r="D56" s="23">
        <v>0.53200000000000003</v>
      </c>
      <c r="E56" s="23">
        <v>0.38400000000000001</v>
      </c>
      <c r="F56" s="23">
        <v>0.34399999999999997</v>
      </c>
      <c r="G56" s="23">
        <v>0.313</v>
      </c>
      <c r="H56" s="23">
        <v>0.30199999999999999</v>
      </c>
      <c r="I56" s="23">
        <v>0.29499999999999998</v>
      </c>
      <c r="J56" s="23">
        <v>0.255</v>
      </c>
      <c r="K56" s="52" t="s">
        <v>229</v>
      </c>
      <c r="L56" s="15">
        <v>1.03</v>
      </c>
      <c r="M56" s="15">
        <v>2.6</v>
      </c>
      <c r="N56" s="23">
        <v>16.256</v>
      </c>
      <c r="O56" s="23">
        <f t="shared" ref="O56:O57" si="2">(1-(L56/M56))</f>
        <v>0.60384615384615392</v>
      </c>
      <c r="P56" s="23">
        <f t="shared" si="1"/>
        <v>0.57365384615384618</v>
      </c>
    </row>
    <row r="57" spans="1:16" x14ac:dyDescent="0.2">
      <c r="A57" s="346"/>
      <c r="B57" s="52" t="s">
        <v>141</v>
      </c>
      <c r="C57" s="52" t="s">
        <v>228</v>
      </c>
      <c r="D57" s="23">
        <v>0.59799999999999998</v>
      </c>
      <c r="E57" s="23">
        <v>0.434</v>
      </c>
      <c r="F57" s="23">
        <v>0.373</v>
      </c>
      <c r="G57" s="23">
        <v>0.32900000000000001</v>
      </c>
      <c r="H57" s="23">
        <v>0.317</v>
      </c>
      <c r="I57" s="23">
        <v>0.307</v>
      </c>
      <c r="J57" s="23">
        <v>0.25700000000000001</v>
      </c>
      <c r="K57" s="52" t="s">
        <v>227</v>
      </c>
      <c r="L57" s="15">
        <v>0.99</v>
      </c>
      <c r="M57" s="15">
        <v>2.57</v>
      </c>
      <c r="N57" s="23">
        <v>28.611000000000001</v>
      </c>
      <c r="O57" s="23">
        <f t="shared" si="2"/>
        <v>0.61478599221789887</v>
      </c>
      <c r="P57" s="23">
        <f t="shared" si="1"/>
        <v>0.58404669260700393</v>
      </c>
    </row>
    <row r="58" spans="1:16" x14ac:dyDescent="0.2">
      <c r="A58" s="279"/>
      <c r="B58" s="52" t="s">
        <v>142</v>
      </c>
      <c r="C58" s="52" t="s">
        <v>226</v>
      </c>
      <c r="D58" s="23">
        <v>0.60299999999999998</v>
      </c>
      <c r="E58" s="23">
        <v>0.45300000000000001</v>
      </c>
      <c r="F58" s="23">
        <v>0.38800000000000001</v>
      </c>
      <c r="G58" s="23">
        <v>0.34100000000000003</v>
      </c>
      <c r="H58" s="23">
        <v>0.32200000000000001</v>
      </c>
      <c r="I58" s="23">
        <v>0.30599999999999999</v>
      </c>
      <c r="J58" s="23">
        <v>0.26200000000000001</v>
      </c>
      <c r="K58" s="52" t="s">
        <v>225</v>
      </c>
      <c r="L58" s="15">
        <v>0.99</v>
      </c>
      <c r="M58" s="15">
        <v>2.66</v>
      </c>
      <c r="N58" s="23">
        <v>24.276</v>
      </c>
      <c r="O58" s="23">
        <f>(1-(L58/M58))</f>
        <v>0.6278195488721805</v>
      </c>
      <c r="P58" s="23">
        <f t="shared" si="1"/>
        <v>0.59642857142857142</v>
      </c>
    </row>
    <row r="60" spans="1:16" ht="15.75" x14ac:dyDescent="0.2">
      <c r="A60" s="229" t="s">
        <v>136</v>
      </c>
      <c r="B60" s="229" t="s">
        <v>137</v>
      </c>
      <c r="C60" s="229" t="s">
        <v>179</v>
      </c>
      <c r="D60" s="228" t="s">
        <v>213</v>
      </c>
      <c r="E60" s="228"/>
      <c r="F60" s="228"/>
      <c r="G60" s="228"/>
      <c r="H60" s="228"/>
      <c r="I60" s="228"/>
      <c r="J60" s="228"/>
    </row>
    <row r="61" spans="1:16" x14ac:dyDescent="0.2">
      <c r="A61" s="277"/>
      <c r="B61" s="277"/>
      <c r="C61" s="277"/>
      <c r="D61" s="52">
        <v>-2</v>
      </c>
      <c r="E61" s="52">
        <v>-6</v>
      </c>
      <c r="F61" s="52">
        <v>-10</v>
      </c>
      <c r="G61" s="52">
        <v>-30</v>
      </c>
      <c r="H61" s="52">
        <v>-60</v>
      </c>
      <c r="I61" s="52">
        <v>-100</v>
      </c>
      <c r="J61" s="52">
        <v>-1500</v>
      </c>
    </row>
    <row r="62" spans="1:16" ht="15.75" x14ac:dyDescent="0.25">
      <c r="A62" s="230"/>
      <c r="B62" s="230"/>
      <c r="C62" s="230"/>
      <c r="D62" s="288" t="s">
        <v>459</v>
      </c>
      <c r="E62" s="288"/>
      <c r="F62" s="288"/>
      <c r="G62" s="288"/>
      <c r="H62" s="288"/>
      <c r="I62" s="288"/>
      <c r="J62" s="288"/>
    </row>
    <row r="63" spans="1:16" x14ac:dyDescent="0.2">
      <c r="A63" s="278" t="s">
        <v>145</v>
      </c>
      <c r="B63" s="52" t="s">
        <v>138</v>
      </c>
      <c r="C63" s="52" t="s">
        <v>234</v>
      </c>
      <c r="D63" s="23">
        <f>D54*$L54</f>
        <v>0.50255000000000005</v>
      </c>
      <c r="E63" s="23">
        <f>E54*$L54</f>
        <v>0.42464999999999997</v>
      </c>
      <c r="F63" s="23">
        <f>F54*$L54</f>
        <v>0.38664999999999994</v>
      </c>
      <c r="G63" s="23">
        <f t="shared" ref="G63:J63" si="3">G54*$L54</f>
        <v>0.35244999999999999</v>
      </c>
      <c r="H63" s="23">
        <f t="shared" si="3"/>
        <v>0.33249999999999996</v>
      </c>
      <c r="I63" s="23">
        <f t="shared" si="3"/>
        <v>0.31730000000000003</v>
      </c>
      <c r="J63" s="23">
        <f t="shared" si="3"/>
        <v>0.2394</v>
      </c>
    </row>
    <row r="64" spans="1:16" x14ac:dyDescent="0.2">
      <c r="A64" s="346"/>
      <c r="B64" s="14" t="s">
        <v>140</v>
      </c>
      <c r="C64" s="52" t="s">
        <v>232</v>
      </c>
      <c r="D64" s="23">
        <f t="shared" ref="D64:J67" si="4">D55*$L55</f>
        <v>0.47141999999999995</v>
      </c>
      <c r="E64" s="23">
        <f t="shared" si="4"/>
        <v>0.38024000000000002</v>
      </c>
      <c r="F64" s="23">
        <f t="shared" si="4"/>
        <v>0.34725999999999996</v>
      </c>
      <c r="G64" s="23">
        <f t="shared" si="4"/>
        <v>0.31428</v>
      </c>
      <c r="H64" s="23">
        <f t="shared" si="4"/>
        <v>0.30166999999999999</v>
      </c>
      <c r="I64" s="23">
        <f t="shared" si="4"/>
        <v>0.28905999999999998</v>
      </c>
      <c r="J64" s="23">
        <f t="shared" si="4"/>
        <v>0.24443999999999999</v>
      </c>
    </row>
    <row r="65" spans="1:15" x14ac:dyDescent="0.2">
      <c r="A65" s="346"/>
      <c r="B65" s="52" t="s">
        <v>139</v>
      </c>
      <c r="C65" s="52" t="s">
        <v>230</v>
      </c>
      <c r="D65" s="23">
        <f t="shared" si="4"/>
        <v>0.54796</v>
      </c>
      <c r="E65" s="23">
        <f t="shared" si="4"/>
        <v>0.39552000000000004</v>
      </c>
      <c r="F65" s="23">
        <f t="shared" si="4"/>
        <v>0.35431999999999997</v>
      </c>
      <c r="G65" s="23">
        <f t="shared" si="4"/>
        <v>0.32239000000000001</v>
      </c>
      <c r="H65" s="23">
        <f t="shared" si="4"/>
        <v>0.31106</v>
      </c>
      <c r="I65" s="23">
        <f t="shared" si="4"/>
        <v>0.30385000000000001</v>
      </c>
      <c r="J65" s="23">
        <f t="shared" si="4"/>
        <v>0.26264999999999999</v>
      </c>
    </row>
    <row r="66" spans="1:15" x14ac:dyDescent="0.2">
      <c r="A66" s="346"/>
      <c r="B66" s="52" t="s">
        <v>141</v>
      </c>
      <c r="C66" s="52" t="s">
        <v>228</v>
      </c>
      <c r="D66" s="23">
        <f t="shared" si="4"/>
        <v>0.59201999999999999</v>
      </c>
      <c r="E66" s="23">
        <f t="shared" si="4"/>
        <v>0.42965999999999999</v>
      </c>
      <c r="F66" s="23">
        <f t="shared" si="4"/>
        <v>0.36926999999999999</v>
      </c>
      <c r="G66" s="23">
        <f t="shared" si="4"/>
        <v>0.32571</v>
      </c>
      <c r="H66" s="23">
        <f t="shared" si="4"/>
        <v>0.31383</v>
      </c>
      <c r="I66" s="23">
        <f t="shared" si="4"/>
        <v>0.30392999999999998</v>
      </c>
      <c r="J66" s="23">
        <f t="shared" si="4"/>
        <v>0.25442999999999999</v>
      </c>
    </row>
    <row r="67" spans="1:15" x14ac:dyDescent="0.2">
      <c r="A67" s="279"/>
      <c r="B67" s="52" t="s">
        <v>142</v>
      </c>
      <c r="C67" s="52" t="s">
        <v>226</v>
      </c>
      <c r="D67" s="23">
        <f t="shared" si="4"/>
        <v>0.59697</v>
      </c>
      <c r="E67" s="23">
        <f t="shared" si="4"/>
        <v>0.44847000000000004</v>
      </c>
      <c r="F67" s="23">
        <f t="shared" si="4"/>
        <v>0.38412000000000002</v>
      </c>
      <c r="G67" s="23">
        <f t="shared" si="4"/>
        <v>0.33759</v>
      </c>
      <c r="H67" s="23">
        <f t="shared" si="4"/>
        <v>0.31878000000000001</v>
      </c>
      <c r="I67" s="23">
        <f t="shared" si="4"/>
        <v>0.30293999999999999</v>
      </c>
      <c r="J67" s="23">
        <f>J58*$L58</f>
        <v>0.25938</v>
      </c>
    </row>
    <row r="68" spans="1:15" ht="15.6" thickBot="1" x14ac:dyDescent="0.3"/>
    <row r="69" spans="1:15" ht="16.149999999999999" thickBot="1" x14ac:dyDescent="0.35">
      <c r="A69" s="286" t="s">
        <v>411</v>
      </c>
      <c r="B69" s="287"/>
      <c r="C69" s="89"/>
      <c r="D69" s="89"/>
      <c r="E69" s="89"/>
      <c r="F69" s="89"/>
      <c r="G69" s="89"/>
      <c r="H69" s="89"/>
      <c r="I69" s="89"/>
      <c r="J69" s="89"/>
      <c r="K69" s="8"/>
      <c r="L69" s="8"/>
      <c r="M69" s="8"/>
      <c r="N69" s="8"/>
      <c r="O69" s="8"/>
    </row>
    <row r="70" spans="1:15" x14ac:dyDescent="0.2">
      <c r="A70" s="281" t="s">
        <v>137</v>
      </c>
      <c r="B70" s="262" t="s">
        <v>413</v>
      </c>
      <c r="C70" s="96"/>
      <c r="D70" s="96"/>
      <c r="E70" s="96"/>
      <c r="F70" s="96"/>
      <c r="G70" s="96"/>
      <c r="H70" s="96"/>
      <c r="I70" s="96"/>
      <c r="J70" s="96"/>
      <c r="K70" s="8"/>
      <c r="L70" s="8"/>
      <c r="M70" s="8"/>
      <c r="N70" s="8"/>
      <c r="O70" s="8"/>
    </row>
    <row r="71" spans="1:15" x14ac:dyDescent="0.2">
      <c r="A71" s="282"/>
      <c r="B71" s="263"/>
      <c r="C71" s="96"/>
      <c r="D71" s="96"/>
      <c r="E71" s="96"/>
      <c r="F71" s="96"/>
      <c r="G71" s="96"/>
      <c r="H71" s="96"/>
      <c r="I71" s="96"/>
      <c r="J71" s="96"/>
      <c r="K71" s="8"/>
      <c r="L71" s="8"/>
      <c r="M71" s="8"/>
      <c r="N71" s="8"/>
      <c r="O71" s="8"/>
    </row>
    <row r="72" spans="1:15" x14ac:dyDescent="0.2">
      <c r="A72" s="283"/>
      <c r="B72" s="345"/>
      <c r="C72" s="96"/>
      <c r="D72" s="96"/>
      <c r="E72" s="96"/>
      <c r="F72" s="96"/>
      <c r="G72" s="96"/>
      <c r="H72" s="96"/>
      <c r="I72" s="96"/>
      <c r="J72" s="96"/>
      <c r="K72" s="8"/>
      <c r="L72" s="8"/>
      <c r="M72" s="8"/>
      <c r="N72" s="8"/>
      <c r="O72" s="8"/>
    </row>
    <row r="73" spans="1:15" x14ac:dyDescent="0.2">
      <c r="A73" s="75" t="s">
        <v>138</v>
      </c>
      <c r="B73" s="76" t="s">
        <v>414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5.75" thickBot="1" x14ac:dyDescent="0.25">
      <c r="A74" s="77" t="s">
        <v>142</v>
      </c>
      <c r="B74" s="78" t="s">
        <v>415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x14ac:dyDescent="0.2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x14ac:dyDescent="0.2"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x14ac:dyDescent="0.2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x14ac:dyDescent="0.2"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x14ac:dyDescent="0.2"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</sheetData>
  <mergeCells count="70">
    <mergeCell ref="D60:J60"/>
    <mergeCell ref="D62:J62"/>
    <mergeCell ref="D41:E42"/>
    <mergeCell ref="D46:E46"/>
    <mergeCell ref="D53:J53"/>
    <mergeCell ref="D47:E47"/>
    <mergeCell ref="D51:J51"/>
    <mergeCell ref="D45:E45"/>
    <mergeCell ref="A70:A72"/>
    <mergeCell ref="B70:B72"/>
    <mergeCell ref="A69:B69"/>
    <mergeCell ref="A63:A67"/>
    <mergeCell ref="A54:A58"/>
    <mergeCell ref="J33:K33"/>
    <mergeCell ref="L53:M53"/>
    <mergeCell ref="K51:K53"/>
    <mergeCell ref="L51:L52"/>
    <mergeCell ref="M51:M52"/>
    <mergeCell ref="A49:L49"/>
    <mergeCell ref="D43:E43"/>
    <mergeCell ref="D44:E44"/>
    <mergeCell ref="A51:A53"/>
    <mergeCell ref="B43:B47"/>
    <mergeCell ref="B51:B53"/>
    <mergeCell ref="C51:C53"/>
    <mergeCell ref="D37:E37"/>
    <mergeCell ref="A39:I39"/>
    <mergeCell ref="C21:C22"/>
    <mergeCell ref="D21:E22"/>
    <mergeCell ref="F32:I32"/>
    <mergeCell ref="J31:K32"/>
    <mergeCell ref="A60:A62"/>
    <mergeCell ref="B60:B62"/>
    <mergeCell ref="C60:C62"/>
    <mergeCell ref="B41:B42"/>
    <mergeCell ref="D34:E34"/>
    <mergeCell ref="D35:E35"/>
    <mergeCell ref="D36:E36"/>
    <mergeCell ref="B33:B37"/>
    <mergeCell ref="C31:C32"/>
    <mergeCell ref="B31:B32"/>
    <mergeCell ref="A41:A42"/>
    <mergeCell ref="C41:C42"/>
    <mergeCell ref="D24:E24"/>
    <mergeCell ref="D25:E25"/>
    <mergeCell ref="D26:E26"/>
    <mergeCell ref="D27:E27"/>
    <mergeCell ref="D31:E32"/>
    <mergeCell ref="P51:P52"/>
    <mergeCell ref="O51:O52"/>
    <mergeCell ref="J35:K35"/>
    <mergeCell ref="J36:K36"/>
    <mergeCell ref="J37:K37"/>
    <mergeCell ref="N51:N52"/>
    <mergeCell ref="A1:E1"/>
    <mergeCell ref="F21:G21"/>
    <mergeCell ref="H22:J22"/>
    <mergeCell ref="B21:B22"/>
    <mergeCell ref="J34:K34"/>
    <mergeCell ref="K22:N22"/>
    <mergeCell ref="A18:AB18"/>
    <mergeCell ref="O22:Q22"/>
    <mergeCell ref="R22:T22"/>
    <mergeCell ref="D33:E33"/>
    <mergeCell ref="A21:A22"/>
    <mergeCell ref="W22:AB22"/>
    <mergeCell ref="A29:K29"/>
    <mergeCell ref="A31:A32"/>
    <mergeCell ref="B23:B27"/>
    <mergeCell ref="D23:E23"/>
  </mergeCells>
  <pageMargins left="0.511811024" right="0.511811024" top="0.78740157499999996" bottom="0.78740157499999996" header="0.31496062000000002" footer="0.3149606200000000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2"/>
  <sheetViews>
    <sheetView zoomScale="80" zoomScaleNormal="80" workbookViewId="0">
      <selection sqref="A1:E1"/>
    </sheetView>
  </sheetViews>
  <sheetFormatPr defaultColWidth="9.140625" defaultRowHeight="15" x14ac:dyDescent="0.25"/>
  <cols>
    <col min="1" max="1" width="24.140625" style="20" bestFit="1" customWidth="1"/>
    <col min="2" max="2" width="28.140625" style="20" bestFit="1" customWidth="1"/>
    <col min="3" max="3" width="27.85546875" style="20" customWidth="1"/>
    <col min="4" max="4" width="30.5703125" style="20" customWidth="1"/>
    <col min="5" max="5" width="28.42578125" style="20" customWidth="1"/>
    <col min="6" max="6" width="14" style="20" customWidth="1"/>
    <col min="7" max="10" width="9.140625" style="20"/>
    <col min="11" max="11" width="10.42578125" style="20" bestFit="1" customWidth="1"/>
    <col min="12" max="12" width="23.140625" style="20" bestFit="1" customWidth="1"/>
    <col min="13" max="13" width="29.5703125" style="20" bestFit="1" customWidth="1"/>
    <col min="14" max="14" width="29.42578125" style="20" bestFit="1" customWidth="1"/>
    <col min="15" max="15" width="20.42578125" style="20" bestFit="1" customWidth="1"/>
    <col min="16" max="16" width="31" style="20" bestFit="1" customWidth="1"/>
    <col min="17" max="28" width="9.140625" style="20"/>
    <col min="29" max="29" width="13.85546875" style="20" bestFit="1" customWidth="1"/>
    <col min="30" max="16384" width="9.140625" style="20"/>
  </cols>
  <sheetData>
    <row r="1" spans="1:28" ht="30.75" thickBot="1" x14ac:dyDescent="0.3">
      <c r="A1" s="274" t="s">
        <v>159</v>
      </c>
      <c r="B1" s="275"/>
      <c r="C1" s="275"/>
      <c r="D1" s="275"/>
      <c r="E1" s="276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5.6" x14ac:dyDescent="0.3">
      <c r="A2" s="116" t="s">
        <v>440</v>
      </c>
      <c r="B2" s="67"/>
      <c r="C2" s="64" t="s">
        <v>441</v>
      </c>
      <c r="D2" s="67" t="s">
        <v>444</v>
      </c>
      <c r="E2" s="117" t="s">
        <v>466</v>
      </c>
      <c r="F2" s="34"/>
      <c r="H2" s="61"/>
      <c r="I2" s="61"/>
      <c r="J2" s="61"/>
      <c r="K2" s="61"/>
      <c r="L2" s="61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ht="15.75" x14ac:dyDescent="0.25">
      <c r="A3" s="118" t="s">
        <v>442</v>
      </c>
      <c r="B3" s="68"/>
      <c r="C3" s="57" t="s">
        <v>525</v>
      </c>
      <c r="D3" s="68" t="s">
        <v>445</v>
      </c>
      <c r="E3" s="119" t="s">
        <v>499</v>
      </c>
      <c r="F3" s="61"/>
      <c r="H3" s="61"/>
      <c r="I3" s="61"/>
      <c r="J3" s="61"/>
      <c r="K3" s="61"/>
      <c r="L3" s="61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ht="15.6" x14ac:dyDescent="0.3">
      <c r="A4" s="118" t="s">
        <v>446</v>
      </c>
      <c r="B4" s="68"/>
      <c r="C4" s="176">
        <v>-16.804176999999999</v>
      </c>
      <c r="D4" s="68" t="s">
        <v>461</v>
      </c>
      <c r="E4" s="119" t="s">
        <v>493</v>
      </c>
      <c r="F4" s="61"/>
      <c r="H4" s="61"/>
      <c r="I4" s="61"/>
      <c r="J4" s="61"/>
      <c r="K4" s="61"/>
      <c r="L4" s="61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ht="15.6" x14ac:dyDescent="0.3">
      <c r="A5" s="118" t="s">
        <v>460</v>
      </c>
      <c r="B5" s="68"/>
      <c r="C5" s="56">
        <v>280</v>
      </c>
      <c r="D5" s="68"/>
      <c r="E5" s="119"/>
      <c r="F5" s="61"/>
      <c r="G5" s="61"/>
      <c r="H5" s="61"/>
      <c r="I5" s="61"/>
      <c r="J5" s="61"/>
      <c r="K5" s="61"/>
      <c r="L5" s="61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ht="15.6" x14ac:dyDescent="0.3">
      <c r="A6" s="118" t="s">
        <v>447</v>
      </c>
      <c r="B6" s="68"/>
      <c r="C6" s="57">
        <v>-42.047953</v>
      </c>
      <c r="D6" s="68"/>
      <c r="E6" s="119"/>
      <c r="F6" s="61"/>
      <c r="G6" s="61"/>
      <c r="H6" s="61"/>
      <c r="I6" s="61"/>
      <c r="J6" s="61"/>
      <c r="K6" s="61"/>
      <c r="L6" s="61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ht="15.6" x14ac:dyDescent="0.3">
      <c r="A7" s="118" t="s">
        <v>448</v>
      </c>
      <c r="B7" s="68"/>
      <c r="C7" s="57" t="s">
        <v>482</v>
      </c>
      <c r="D7" s="68"/>
      <c r="E7" s="119"/>
      <c r="F7" s="61"/>
      <c r="G7" s="61"/>
      <c r="H7" s="61"/>
      <c r="I7" s="61"/>
      <c r="J7" s="61"/>
      <c r="K7" s="61"/>
      <c r="L7" s="61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ht="15.6" x14ac:dyDescent="0.3">
      <c r="A8" s="118" t="s">
        <v>449</v>
      </c>
      <c r="B8" s="68"/>
      <c r="C8" s="57" t="s">
        <v>500</v>
      </c>
      <c r="D8" s="68"/>
      <c r="E8" s="119"/>
      <c r="F8" s="61"/>
      <c r="G8" s="61"/>
      <c r="H8" s="61"/>
      <c r="I8" s="61"/>
      <c r="J8" s="61"/>
      <c r="K8" s="61"/>
      <c r="L8" s="61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ht="15.6" x14ac:dyDescent="0.3">
      <c r="A9" s="118" t="s">
        <v>450</v>
      </c>
      <c r="B9" s="68"/>
      <c r="C9" s="57">
        <v>3</v>
      </c>
      <c r="D9" s="68"/>
      <c r="E9" s="119"/>
      <c r="F9" s="61"/>
      <c r="G9" s="61"/>
      <c r="H9" s="61"/>
      <c r="I9" s="61"/>
      <c r="J9" s="61"/>
      <c r="K9" s="61"/>
      <c r="L9" s="61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.6" x14ac:dyDescent="0.3">
      <c r="A10" s="118" t="s">
        <v>451</v>
      </c>
      <c r="B10" s="68"/>
      <c r="C10" s="57" t="s">
        <v>473</v>
      </c>
      <c r="D10" s="68"/>
      <c r="E10" s="119"/>
      <c r="F10" s="61"/>
      <c r="G10" s="61"/>
      <c r="H10" s="61"/>
      <c r="I10" s="61"/>
      <c r="J10" s="61"/>
      <c r="K10" s="61"/>
      <c r="L10" s="61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6" x14ac:dyDescent="0.3">
      <c r="A11" s="118" t="s">
        <v>452</v>
      </c>
      <c r="B11" s="68">
        <v>1</v>
      </c>
      <c r="C11" s="57" t="s">
        <v>453</v>
      </c>
      <c r="D11" s="68"/>
      <c r="E11" s="119"/>
      <c r="F11" s="61"/>
      <c r="G11" s="61"/>
      <c r="H11" s="61"/>
      <c r="I11" s="61"/>
      <c r="J11" s="61"/>
      <c r="K11" s="61"/>
      <c r="L11" s="61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6" x14ac:dyDescent="0.3">
      <c r="A12" s="118" t="s">
        <v>454</v>
      </c>
      <c r="B12" s="68">
        <v>-99</v>
      </c>
      <c r="C12" s="57" t="s">
        <v>455</v>
      </c>
      <c r="D12" s="68"/>
      <c r="E12" s="119"/>
      <c r="F12" s="61"/>
      <c r="G12" s="61"/>
      <c r="H12" s="61"/>
      <c r="I12" s="61"/>
      <c r="J12" s="61"/>
      <c r="K12" s="61"/>
      <c r="L12" s="61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5.6" x14ac:dyDescent="0.3">
      <c r="A13" s="118" t="s">
        <v>456</v>
      </c>
      <c r="B13" s="68">
        <v>0</v>
      </c>
      <c r="C13" s="57"/>
      <c r="D13" s="68"/>
      <c r="E13" s="119"/>
      <c r="F13" s="61"/>
      <c r="G13" s="61"/>
      <c r="H13" s="61"/>
      <c r="I13" s="61"/>
      <c r="J13" s="61"/>
      <c r="K13" s="61"/>
      <c r="L13" s="61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149999999999999" thickBot="1" x14ac:dyDescent="0.35">
      <c r="A14" s="120" t="s">
        <v>457</v>
      </c>
      <c r="B14" s="69"/>
      <c r="C14" s="121" t="s">
        <v>465</v>
      </c>
      <c r="D14" s="69"/>
      <c r="E14" s="122"/>
      <c r="F14" s="61"/>
      <c r="G14" s="61"/>
      <c r="H14" s="61"/>
      <c r="I14" s="61"/>
      <c r="J14" s="61"/>
      <c r="K14" s="61"/>
      <c r="L14" s="61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6" x14ac:dyDescent="0.3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6" thickBot="1" x14ac:dyDescent="0.35"/>
    <row r="17" spans="1:29" ht="16.5" thickBot="1" x14ac:dyDescent="0.3">
      <c r="A17" s="234" t="s">
        <v>77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6"/>
    </row>
    <row r="18" spans="1:29" ht="15.6" x14ac:dyDescent="0.3">
      <c r="A18" s="86" t="s">
        <v>78</v>
      </c>
    </row>
    <row r="19" spans="1:29" ht="18.75" x14ac:dyDescent="0.25">
      <c r="A19" s="237" t="s">
        <v>0</v>
      </c>
      <c r="B19" s="237" t="s">
        <v>136</v>
      </c>
      <c r="C19" s="237" t="s">
        <v>137</v>
      </c>
      <c r="D19" s="228" t="s">
        <v>1</v>
      </c>
      <c r="E19" s="228"/>
      <c r="F19" s="228" t="s">
        <v>125</v>
      </c>
      <c r="G19" s="228"/>
      <c r="H19" s="49" t="s">
        <v>3</v>
      </c>
      <c r="I19" s="49" t="s">
        <v>4</v>
      </c>
      <c r="J19" s="49" t="s">
        <v>5</v>
      </c>
      <c r="K19" s="49" t="s">
        <v>127</v>
      </c>
      <c r="L19" s="49" t="s">
        <v>128</v>
      </c>
      <c r="M19" s="49" t="s">
        <v>129</v>
      </c>
      <c r="N19" s="49" t="s">
        <v>6</v>
      </c>
      <c r="O19" s="49" t="s">
        <v>16</v>
      </c>
      <c r="P19" s="49" t="s">
        <v>17</v>
      </c>
      <c r="Q19" s="49" t="s">
        <v>18</v>
      </c>
      <c r="R19" s="49" t="s">
        <v>19</v>
      </c>
      <c r="S19" s="49" t="s">
        <v>20</v>
      </c>
      <c r="T19" s="49" t="s">
        <v>21</v>
      </c>
      <c r="U19" s="49" t="s">
        <v>22</v>
      </c>
      <c r="V19" s="49" t="s">
        <v>23</v>
      </c>
      <c r="W19" s="49" t="s">
        <v>24</v>
      </c>
      <c r="X19" s="49" t="s">
        <v>25</v>
      </c>
      <c r="Y19" s="49" t="s">
        <v>26</v>
      </c>
      <c r="Z19" s="49" t="s">
        <v>27</v>
      </c>
      <c r="AA19" s="49" t="s">
        <v>28</v>
      </c>
      <c r="AB19" s="49" t="s">
        <v>29</v>
      </c>
      <c r="AC19" s="49" t="s">
        <v>410</v>
      </c>
    </row>
    <row r="20" spans="1:29" ht="18.75" x14ac:dyDescent="0.25">
      <c r="A20" s="237"/>
      <c r="B20" s="237"/>
      <c r="C20" s="237"/>
      <c r="D20" s="228"/>
      <c r="E20" s="228"/>
      <c r="F20" s="49" t="s">
        <v>130</v>
      </c>
      <c r="G20" s="49" t="s">
        <v>7</v>
      </c>
      <c r="H20" s="228" t="s">
        <v>8</v>
      </c>
      <c r="I20" s="228"/>
      <c r="J20" s="228"/>
      <c r="K20" s="228" t="s">
        <v>126</v>
      </c>
      <c r="L20" s="228"/>
      <c r="M20" s="228"/>
      <c r="N20" s="228"/>
      <c r="O20" s="228" t="s">
        <v>126</v>
      </c>
      <c r="P20" s="228"/>
      <c r="Q20" s="228"/>
      <c r="R20" s="284" t="s">
        <v>30</v>
      </c>
      <c r="S20" s="284"/>
      <c r="T20" s="284"/>
      <c r="U20" s="49" t="s">
        <v>31</v>
      </c>
      <c r="V20" s="49" t="s">
        <v>32</v>
      </c>
      <c r="W20" s="228" t="s">
        <v>8</v>
      </c>
      <c r="X20" s="228"/>
      <c r="Y20" s="228"/>
      <c r="Z20" s="228"/>
      <c r="AA20" s="228"/>
      <c r="AB20" s="228"/>
      <c r="AC20" s="52" t="s">
        <v>30</v>
      </c>
    </row>
    <row r="21" spans="1:29" x14ac:dyDescent="0.25">
      <c r="A21" s="52">
        <v>816</v>
      </c>
      <c r="B21" s="228" t="s">
        <v>159</v>
      </c>
      <c r="C21" s="52" t="s">
        <v>138</v>
      </c>
      <c r="D21" s="280" t="s">
        <v>131</v>
      </c>
      <c r="E21" s="280"/>
      <c r="F21" s="15">
        <v>5.15</v>
      </c>
      <c r="G21" s="15">
        <v>4.8</v>
      </c>
      <c r="H21" s="16">
        <v>2.8</v>
      </c>
      <c r="I21" s="52">
        <v>70</v>
      </c>
      <c r="J21" s="52" t="s">
        <v>15</v>
      </c>
      <c r="K21" s="15">
        <v>2.39</v>
      </c>
      <c r="L21" s="15">
        <v>2.16</v>
      </c>
      <c r="M21" s="15">
        <v>0</v>
      </c>
      <c r="N21" s="52">
        <v>3.1</v>
      </c>
      <c r="O21" s="15">
        <v>4.7300000000000004</v>
      </c>
      <c r="P21" s="15">
        <v>4.7300000000000004</v>
      </c>
      <c r="Q21" s="15">
        <v>7.83</v>
      </c>
      <c r="R21" s="16">
        <v>60.4</v>
      </c>
      <c r="S21" s="16">
        <v>0</v>
      </c>
      <c r="T21" s="16" t="s">
        <v>15</v>
      </c>
      <c r="U21" s="15">
        <v>2.1800000000000002</v>
      </c>
      <c r="V21" s="16">
        <v>44.5</v>
      </c>
      <c r="W21" s="16" t="s">
        <v>15</v>
      </c>
      <c r="X21" s="16" t="s">
        <v>15</v>
      </c>
      <c r="Y21" s="16" t="s">
        <v>15</v>
      </c>
      <c r="Z21" s="16" t="s">
        <v>15</v>
      </c>
      <c r="AA21" s="16" t="s">
        <v>15</v>
      </c>
      <c r="AB21" s="16" t="s">
        <v>15</v>
      </c>
      <c r="AC21" s="23">
        <f>(U21/1.724)</f>
        <v>1.2645011600928076</v>
      </c>
    </row>
    <row r="22" spans="1:29" x14ac:dyDescent="0.25">
      <c r="A22" s="52">
        <v>817</v>
      </c>
      <c r="B22" s="228"/>
      <c r="C22" s="14" t="s">
        <v>140</v>
      </c>
      <c r="D22" s="280" t="s">
        <v>132</v>
      </c>
      <c r="E22" s="280"/>
      <c r="F22" s="15">
        <v>4.96</v>
      </c>
      <c r="G22" s="15">
        <v>4.4800000000000004</v>
      </c>
      <c r="H22" s="16">
        <v>0.1</v>
      </c>
      <c r="I22" s="52">
        <v>36</v>
      </c>
      <c r="J22" s="52" t="s">
        <v>15</v>
      </c>
      <c r="K22" s="15">
        <v>2.0299999999999998</v>
      </c>
      <c r="L22" s="15">
        <v>1.65</v>
      </c>
      <c r="M22" s="15">
        <v>0.1</v>
      </c>
      <c r="N22" s="52">
        <v>3.9</v>
      </c>
      <c r="O22" s="15">
        <v>3.77</v>
      </c>
      <c r="P22" s="15">
        <v>3.87</v>
      </c>
      <c r="Q22" s="15">
        <v>7.67</v>
      </c>
      <c r="R22" s="16">
        <v>49.2</v>
      </c>
      <c r="S22" s="16">
        <v>2.6</v>
      </c>
      <c r="T22" s="16" t="s">
        <v>15</v>
      </c>
      <c r="U22" s="15">
        <v>2.0499999999999998</v>
      </c>
      <c r="V22" s="16">
        <v>39.4</v>
      </c>
      <c r="W22" s="16" t="s">
        <v>15</v>
      </c>
      <c r="X22" s="16" t="s">
        <v>15</v>
      </c>
      <c r="Y22" s="16" t="s">
        <v>15</v>
      </c>
      <c r="Z22" s="16" t="s">
        <v>15</v>
      </c>
      <c r="AA22" s="16" t="s">
        <v>15</v>
      </c>
      <c r="AB22" s="16" t="s">
        <v>15</v>
      </c>
      <c r="AC22" s="23">
        <f t="shared" ref="AC22:AC25" si="0">(U22/1.724)</f>
        <v>1.1890951276102086</v>
      </c>
    </row>
    <row r="23" spans="1:29" x14ac:dyDescent="0.25">
      <c r="A23" s="52">
        <v>818</v>
      </c>
      <c r="B23" s="228"/>
      <c r="C23" s="52" t="s">
        <v>139</v>
      </c>
      <c r="D23" s="280" t="s">
        <v>133</v>
      </c>
      <c r="E23" s="280"/>
      <c r="F23" s="15">
        <v>5.3</v>
      </c>
      <c r="G23" s="15">
        <v>4.3899999999999997</v>
      </c>
      <c r="H23" s="16">
        <v>0.5</v>
      </c>
      <c r="I23" s="52">
        <v>28</v>
      </c>
      <c r="J23" s="52" t="s">
        <v>15</v>
      </c>
      <c r="K23" s="15">
        <v>0.78</v>
      </c>
      <c r="L23" s="15">
        <v>1.83</v>
      </c>
      <c r="M23" s="15">
        <v>0.39</v>
      </c>
      <c r="N23" s="52">
        <v>3.7</v>
      </c>
      <c r="O23" s="15">
        <v>2.68</v>
      </c>
      <c r="P23" s="15">
        <v>3.07</v>
      </c>
      <c r="Q23" s="15">
        <v>6.38</v>
      </c>
      <c r="R23" s="16">
        <v>42</v>
      </c>
      <c r="S23" s="16">
        <v>12.7</v>
      </c>
      <c r="T23" s="16" t="s">
        <v>15</v>
      </c>
      <c r="U23" s="15">
        <v>1.02</v>
      </c>
      <c r="V23" s="16">
        <v>38</v>
      </c>
      <c r="W23" s="16" t="s">
        <v>15</v>
      </c>
      <c r="X23" s="16" t="s">
        <v>15</v>
      </c>
      <c r="Y23" s="16" t="s">
        <v>15</v>
      </c>
      <c r="Z23" s="16" t="s">
        <v>15</v>
      </c>
      <c r="AA23" s="16" t="s">
        <v>15</v>
      </c>
      <c r="AB23" s="16" t="s">
        <v>15</v>
      </c>
      <c r="AC23" s="23">
        <f t="shared" si="0"/>
        <v>0.59164733178654294</v>
      </c>
    </row>
    <row r="24" spans="1:29" x14ac:dyDescent="0.25">
      <c r="A24" s="52">
        <v>819</v>
      </c>
      <c r="B24" s="228"/>
      <c r="C24" s="52" t="s">
        <v>141</v>
      </c>
      <c r="D24" s="280" t="s">
        <v>134</v>
      </c>
      <c r="E24" s="280"/>
      <c r="F24" s="15">
        <v>5.7</v>
      </c>
      <c r="G24" s="15">
        <v>4.5</v>
      </c>
      <c r="H24" s="16">
        <v>1.4</v>
      </c>
      <c r="I24" s="52">
        <v>22</v>
      </c>
      <c r="J24" s="52" t="s">
        <v>15</v>
      </c>
      <c r="K24" s="15">
        <v>0.47</v>
      </c>
      <c r="L24" s="15">
        <v>2.65</v>
      </c>
      <c r="M24" s="15">
        <v>0.28999999999999998</v>
      </c>
      <c r="N24" s="52">
        <v>2.2999999999999998</v>
      </c>
      <c r="O24" s="15">
        <v>3.18</v>
      </c>
      <c r="P24" s="15">
        <v>3.47</v>
      </c>
      <c r="Q24" s="15">
        <v>5.48</v>
      </c>
      <c r="R24" s="16">
        <v>58</v>
      </c>
      <c r="S24" s="16">
        <v>8.4</v>
      </c>
      <c r="T24" s="16" t="s">
        <v>15</v>
      </c>
      <c r="U24" s="15">
        <v>0.64</v>
      </c>
      <c r="V24" s="16">
        <v>33.700000000000003</v>
      </c>
      <c r="W24" s="16" t="s">
        <v>15</v>
      </c>
      <c r="X24" s="16" t="s">
        <v>15</v>
      </c>
      <c r="Y24" s="16" t="s">
        <v>15</v>
      </c>
      <c r="Z24" s="16" t="s">
        <v>15</v>
      </c>
      <c r="AA24" s="16" t="s">
        <v>15</v>
      </c>
      <c r="AB24" s="16" t="s">
        <v>15</v>
      </c>
      <c r="AC24" s="23">
        <f t="shared" si="0"/>
        <v>0.37122969837587011</v>
      </c>
    </row>
    <row r="25" spans="1:29" x14ac:dyDescent="0.25">
      <c r="A25" s="52">
        <v>820</v>
      </c>
      <c r="B25" s="228"/>
      <c r="C25" s="52" t="s">
        <v>142</v>
      </c>
      <c r="D25" s="280" t="s">
        <v>135</v>
      </c>
      <c r="E25" s="280"/>
      <c r="F25" s="15">
        <v>6.2</v>
      </c>
      <c r="G25" s="15">
        <v>4.71</v>
      </c>
      <c r="H25" s="16">
        <v>0.3</v>
      </c>
      <c r="I25" s="52">
        <v>20</v>
      </c>
      <c r="J25" s="52" t="s">
        <v>15</v>
      </c>
      <c r="K25" s="15">
        <v>0.3</v>
      </c>
      <c r="L25" s="15">
        <v>4.78</v>
      </c>
      <c r="M25" s="15">
        <v>0</v>
      </c>
      <c r="N25" s="52">
        <v>1.1000000000000001</v>
      </c>
      <c r="O25" s="15">
        <v>5.13</v>
      </c>
      <c r="P25" s="15">
        <v>5.13</v>
      </c>
      <c r="Q25" s="15">
        <v>6.23</v>
      </c>
      <c r="R25" s="16">
        <v>82.3</v>
      </c>
      <c r="S25" s="16">
        <v>0</v>
      </c>
      <c r="T25" s="16" t="s">
        <v>15</v>
      </c>
      <c r="U25" s="15">
        <v>0.38</v>
      </c>
      <c r="V25" s="16">
        <v>43.3</v>
      </c>
      <c r="W25" s="16" t="s">
        <v>15</v>
      </c>
      <c r="X25" s="16" t="s">
        <v>15</v>
      </c>
      <c r="Y25" s="16" t="s">
        <v>15</v>
      </c>
      <c r="Z25" s="16" t="s">
        <v>15</v>
      </c>
      <c r="AA25" s="16" t="s">
        <v>15</v>
      </c>
      <c r="AB25" s="16" t="s">
        <v>15</v>
      </c>
      <c r="AC25" s="23">
        <f t="shared" si="0"/>
        <v>0.22041763341067286</v>
      </c>
    </row>
    <row r="26" spans="1:29" ht="18.75" thickBot="1" x14ac:dyDescent="0.3">
      <c r="U26" s="221" t="s">
        <v>534</v>
      </c>
      <c r="AC26" s="225" t="s">
        <v>536</v>
      </c>
    </row>
    <row r="27" spans="1:29" ht="19.5" thickBot="1" x14ac:dyDescent="0.35">
      <c r="A27" s="234" t="s">
        <v>168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6"/>
      <c r="U27" s="222">
        <f>(U21*5+U22*15+U23*20)/(5+15+20)</f>
        <v>1.55125</v>
      </c>
      <c r="AC27" s="226">
        <f>AVERAGE(AC23:AC25)</f>
        <v>0.39443155452436196</v>
      </c>
    </row>
    <row r="28" spans="1:29" ht="18" x14ac:dyDescent="0.35">
      <c r="A28" s="86" t="s">
        <v>186</v>
      </c>
      <c r="U28" s="223" t="s">
        <v>535</v>
      </c>
    </row>
    <row r="29" spans="1:29" ht="31.5" x14ac:dyDescent="0.3">
      <c r="A29" s="237" t="s">
        <v>0</v>
      </c>
      <c r="B29" s="278" t="s">
        <v>136</v>
      </c>
      <c r="C29" s="278" t="s">
        <v>137</v>
      </c>
      <c r="D29" s="278" t="s">
        <v>179</v>
      </c>
      <c r="E29" s="228" t="s">
        <v>1</v>
      </c>
      <c r="F29" s="228"/>
      <c r="G29" s="46" t="s">
        <v>176</v>
      </c>
      <c r="H29" s="46" t="s">
        <v>175</v>
      </c>
      <c r="I29" s="49" t="s">
        <v>174</v>
      </c>
      <c r="J29" s="49" t="s">
        <v>173</v>
      </c>
      <c r="K29" s="266" t="s">
        <v>172</v>
      </c>
      <c r="L29" s="267"/>
      <c r="U29" s="224">
        <f>U27*40</f>
        <v>62.05</v>
      </c>
    </row>
    <row r="30" spans="1:29" ht="15.75" x14ac:dyDescent="0.25">
      <c r="A30" s="237"/>
      <c r="B30" s="279"/>
      <c r="C30" s="279"/>
      <c r="D30" s="279"/>
      <c r="E30" s="228"/>
      <c r="F30" s="228"/>
      <c r="G30" s="228" t="s">
        <v>171</v>
      </c>
      <c r="H30" s="228"/>
      <c r="I30" s="228"/>
      <c r="J30" s="228"/>
      <c r="K30" s="268"/>
      <c r="L30" s="269"/>
    </row>
    <row r="31" spans="1:29" x14ac:dyDescent="0.25">
      <c r="A31" s="52">
        <v>510</v>
      </c>
      <c r="B31" s="228" t="s">
        <v>159</v>
      </c>
      <c r="C31" s="52" t="s">
        <v>138</v>
      </c>
      <c r="D31" s="52">
        <v>81</v>
      </c>
      <c r="E31" s="280">
        <v>816</v>
      </c>
      <c r="F31" s="280"/>
      <c r="G31" s="52">
        <v>6</v>
      </c>
      <c r="H31" s="52">
        <v>19</v>
      </c>
      <c r="I31" s="52">
        <v>52</v>
      </c>
      <c r="J31" s="52">
        <v>23</v>
      </c>
      <c r="K31" s="272" t="s">
        <v>184</v>
      </c>
      <c r="L31" s="273"/>
    </row>
    <row r="32" spans="1:29" x14ac:dyDescent="0.25">
      <c r="A32" s="52">
        <v>511</v>
      </c>
      <c r="B32" s="228"/>
      <c r="C32" s="14" t="s">
        <v>140</v>
      </c>
      <c r="D32" s="52">
        <v>82</v>
      </c>
      <c r="E32" s="280">
        <v>817</v>
      </c>
      <c r="F32" s="280"/>
      <c r="G32" s="52">
        <v>7</v>
      </c>
      <c r="H32" s="52">
        <v>18</v>
      </c>
      <c r="I32" s="52">
        <v>50</v>
      </c>
      <c r="J32" s="52">
        <v>25</v>
      </c>
      <c r="K32" s="272" t="s">
        <v>184</v>
      </c>
      <c r="L32" s="273"/>
    </row>
    <row r="33" spans="1:15" x14ac:dyDescent="0.25">
      <c r="A33" s="52">
        <v>512</v>
      </c>
      <c r="B33" s="228"/>
      <c r="C33" s="52" t="s">
        <v>139</v>
      </c>
      <c r="D33" s="52">
        <v>83</v>
      </c>
      <c r="E33" s="280">
        <v>818</v>
      </c>
      <c r="F33" s="280"/>
      <c r="G33" s="52">
        <v>5</v>
      </c>
      <c r="H33" s="52">
        <v>18</v>
      </c>
      <c r="I33" s="52">
        <v>52</v>
      </c>
      <c r="J33" s="52">
        <v>25</v>
      </c>
      <c r="K33" s="272" t="s">
        <v>184</v>
      </c>
      <c r="L33" s="273"/>
    </row>
    <row r="34" spans="1:15" x14ac:dyDescent="0.25">
      <c r="A34" s="52">
        <v>513</v>
      </c>
      <c r="B34" s="228"/>
      <c r="C34" s="52" t="s">
        <v>141</v>
      </c>
      <c r="D34" s="52">
        <v>84</v>
      </c>
      <c r="E34" s="280">
        <v>819</v>
      </c>
      <c r="F34" s="280"/>
      <c r="G34" s="52">
        <v>5</v>
      </c>
      <c r="H34" s="52">
        <v>16</v>
      </c>
      <c r="I34" s="52">
        <v>45</v>
      </c>
      <c r="J34" s="52">
        <v>34</v>
      </c>
      <c r="K34" s="272" t="s">
        <v>181</v>
      </c>
      <c r="L34" s="273"/>
    </row>
    <row r="35" spans="1:15" x14ac:dyDescent="0.25">
      <c r="A35" s="52">
        <v>514</v>
      </c>
      <c r="B35" s="228"/>
      <c r="C35" s="52" t="s">
        <v>142</v>
      </c>
      <c r="D35" s="52">
        <v>85</v>
      </c>
      <c r="E35" s="280">
        <v>820</v>
      </c>
      <c r="F35" s="280"/>
      <c r="G35" s="52">
        <v>5</v>
      </c>
      <c r="H35" s="52">
        <v>16</v>
      </c>
      <c r="I35" s="52">
        <v>47</v>
      </c>
      <c r="J35" s="52">
        <v>32</v>
      </c>
      <c r="K35" s="272" t="s">
        <v>183</v>
      </c>
      <c r="L35" s="273"/>
    </row>
    <row r="36" spans="1:15" ht="15.6" thickBot="1" x14ac:dyDescent="0.35"/>
    <row r="37" spans="1:15" ht="16.5" thickBot="1" x14ac:dyDescent="0.3">
      <c r="A37" s="234" t="s">
        <v>192</v>
      </c>
      <c r="B37" s="235"/>
      <c r="C37" s="235"/>
      <c r="D37" s="235"/>
      <c r="E37" s="235"/>
      <c r="F37" s="235"/>
      <c r="G37" s="235"/>
      <c r="H37" s="235"/>
      <c r="I37" s="236"/>
    </row>
    <row r="38" spans="1:15" ht="15.6" x14ac:dyDescent="0.3">
      <c r="A38" s="86" t="s">
        <v>193</v>
      </c>
      <c r="B38" s="86"/>
      <c r="C38" s="86"/>
      <c r="D38" s="87"/>
    </row>
    <row r="39" spans="1:15" ht="15.75" x14ac:dyDescent="0.25">
      <c r="A39" s="229" t="s">
        <v>191</v>
      </c>
      <c r="B39" s="229" t="s">
        <v>136</v>
      </c>
      <c r="C39" s="229" t="s">
        <v>137</v>
      </c>
      <c r="D39" s="266" t="s">
        <v>190</v>
      </c>
      <c r="E39" s="267"/>
      <c r="F39" s="49" t="s">
        <v>189</v>
      </c>
    </row>
    <row r="40" spans="1:15" ht="15.75" x14ac:dyDescent="0.25">
      <c r="A40" s="230"/>
      <c r="B40" s="230"/>
      <c r="C40" s="230"/>
      <c r="D40" s="268"/>
      <c r="E40" s="269"/>
      <c r="F40" s="49" t="s">
        <v>171</v>
      </c>
    </row>
    <row r="41" spans="1:15" x14ac:dyDescent="0.25">
      <c r="A41" s="52">
        <v>816</v>
      </c>
      <c r="B41" s="228" t="s">
        <v>159</v>
      </c>
      <c r="C41" s="52" t="s">
        <v>138</v>
      </c>
      <c r="D41" s="272" t="s">
        <v>131</v>
      </c>
      <c r="E41" s="273"/>
      <c r="F41" s="17">
        <v>0.12</v>
      </c>
    </row>
    <row r="42" spans="1:15" x14ac:dyDescent="0.25">
      <c r="A42" s="52">
        <v>817</v>
      </c>
      <c r="B42" s="228"/>
      <c r="C42" s="14" t="s">
        <v>140</v>
      </c>
      <c r="D42" s="272" t="s">
        <v>132</v>
      </c>
      <c r="E42" s="273"/>
      <c r="F42" s="17">
        <v>0.12</v>
      </c>
    </row>
    <row r="43" spans="1:15" x14ac:dyDescent="0.25">
      <c r="A43" s="52">
        <v>818</v>
      </c>
      <c r="B43" s="228"/>
      <c r="C43" s="52" t="s">
        <v>139</v>
      </c>
      <c r="D43" s="272" t="s">
        <v>133</v>
      </c>
      <c r="E43" s="273"/>
      <c r="F43" s="17">
        <v>0.08</v>
      </c>
    </row>
    <row r="44" spans="1:15" x14ac:dyDescent="0.25">
      <c r="A44" s="52">
        <v>819</v>
      </c>
      <c r="B44" s="228"/>
      <c r="C44" s="19" t="s">
        <v>141</v>
      </c>
      <c r="D44" s="272" t="s">
        <v>134</v>
      </c>
      <c r="E44" s="273"/>
      <c r="F44" s="17">
        <v>0.06</v>
      </c>
    </row>
    <row r="45" spans="1:15" x14ac:dyDescent="0.25">
      <c r="A45" s="52">
        <v>820</v>
      </c>
      <c r="B45" s="228"/>
      <c r="C45" s="52" t="s">
        <v>142</v>
      </c>
      <c r="D45" s="272" t="s">
        <v>135</v>
      </c>
      <c r="E45" s="273"/>
      <c r="F45" s="17">
        <v>0.04</v>
      </c>
    </row>
    <row r="46" spans="1:15" ht="15.75" thickBot="1" x14ac:dyDescent="0.3"/>
    <row r="47" spans="1:15" ht="16.5" thickBot="1" x14ac:dyDescent="0.3">
      <c r="A47" s="234" t="s">
        <v>196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6"/>
    </row>
    <row r="48" spans="1:15" ht="15.75" x14ac:dyDescent="0.25">
      <c r="A48" s="86" t="s">
        <v>315</v>
      </c>
    </row>
    <row r="49" spans="1:16" ht="15.75" x14ac:dyDescent="0.25">
      <c r="A49" s="229" t="s">
        <v>136</v>
      </c>
      <c r="B49" s="229" t="s">
        <v>137</v>
      </c>
      <c r="C49" s="229" t="s">
        <v>179</v>
      </c>
      <c r="D49" s="228" t="s">
        <v>213</v>
      </c>
      <c r="E49" s="228"/>
      <c r="F49" s="228"/>
      <c r="G49" s="228"/>
      <c r="H49" s="228"/>
      <c r="I49" s="228"/>
      <c r="J49" s="228"/>
      <c r="K49" s="229" t="s">
        <v>179</v>
      </c>
      <c r="L49" s="237" t="s">
        <v>212</v>
      </c>
      <c r="M49" s="237" t="s">
        <v>211</v>
      </c>
      <c r="N49" s="237" t="s">
        <v>210</v>
      </c>
      <c r="O49" s="229" t="s">
        <v>509</v>
      </c>
      <c r="P49" s="228" t="s">
        <v>530</v>
      </c>
    </row>
    <row r="50" spans="1:16" x14ac:dyDescent="0.25">
      <c r="A50" s="277"/>
      <c r="B50" s="277"/>
      <c r="C50" s="277"/>
      <c r="D50" s="52">
        <v>-2</v>
      </c>
      <c r="E50" s="52">
        <v>-6</v>
      </c>
      <c r="F50" s="52">
        <v>-10</v>
      </c>
      <c r="G50" s="52">
        <v>-30</v>
      </c>
      <c r="H50" s="52">
        <v>-60</v>
      </c>
      <c r="I50" s="52">
        <v>-100</v>
      </c>
      <c r="J50" s="52">
        <v>-1500</v>
      </c>
      <c r="K50" s="277"/>
      <c r="L50" s="237"/>
      <c r="M50" s="237"/>
      <c r="N50" s="237"/>
      <c r="O50" s="230"/>
      <c r="P50" s="228"/>
    </row>
    <row r="51" spans="1:16" ht="18" x14ac:dyDescent="0.25">
      <c r="A51" s="230"/>
      <c r="B51" s="230"/>
      <c r="C51" s="230"/>
      <c r="D51" s="256" t="s">
        <v>209</v>
      </c>
      <c r="E51" s="257"/>
      <c r="F51" s="257"/>
      <c r="G51" s="257"/>
      <c r="H51" s="257"/>
      <c r="I51" s="257"/>
      <c r="J51" s="258"/>
      <c r="K51" s="230"/>
      <c r="L51" s="280" t="s">
        <v>208</v>
      </c>
      <c r="M51" s="280"/>
      <c r="N51" s="52" t="s">
        <v>207</v>
      </c>
      <c r="O51" s="52" t="s">
        <v>510</v>
      </c>
      <c r="P51" s="217" t="s">
        <v>510</v>
      </c>
    </row>
    <row r="52" spans="1:16" x14ac:dyDescent="0.25">
      <c r="A52" s="228" t="s">
        <v>159</v>
      </c>
      <c r="B52" s="52" t="s">
        <v>138</v>
      </c>
      <c r="C52" s="52" t="s">
        <v>356</v>
      </c>
      <c r="D52" s="23">
        <v>0.312</v>
      </c>
      <c r="E52" s="23">
        <v>0.27300000000000002</v>
      </c>
      <c r="F52" s="23">
        <v>0.253</v>
      </c>
      <c r="G52" s="23">
        <v>0.17499999999999999</v>
      </c>
      <c r="H52" s="23">
        <v>0.16700000000000001</v>
      </c>
      <c r="I52" s="23">
        <v>0.13800000000000001</v>
      </c>
      <c r="J52" s="23">
        <v>7.6999999999999999E-2</v>
      </c>
      <c r="K52" s="52" t="s">
        <v>357</v>
      </c>
      <c r="L52" s="15">
        <v>1.37</v>
      </c>
      <c r="M52" s="15">
        <v>2.69</v>
      </c>
      <c r="N52" s="23">
        <v>1.65</v>
      </c>
      <c r="O52" s="23">
        <f>(1 -(L52/M52))</f>
        <v>0.49070631970260215</v>
      </c>
      <c r="P52" s="23">
        <f>(O52*0.95)</f>
        <v>0.466171003717472</v>
      </c>
    </row>
    <row r="53" spans="1:16" x14ac:dyDescent="0.25">
      <c r="A53" s="228"/>
      <c r="B53" s="14" t="s">
        <v>140</v>
      </c>
      <c r="C53" s="52" t="s">
        <v>358</v>
      </c>
      <c r="D53" s="23">
        <v>0.245</v>
      </c>
      <c r="E53" s="23">
        <v>0.217</v>
      </c>
      <c r="F53" s="23">
        <v>0.20699999999999999</v>
      </c>
      <c r="G53" s="23">
        <v>0.17599999999999999</v>
      </c>
      <c r="H53" s="23">
        <v>0.16400000000000001</v>
      </c>
      <c r="I53" s="23">
        <v>0.14199999999999999</v>
      </c>
      <c r="J53" s="23">
        <v>8.5000000000000006E-2</v>
      </c>
      <c r="K53" s="52" t="s">
        <v>359</v>
      </c>
      <c r="L53" s="15">
        <v>1.61</v>
      </c>
      <c r="M53" s="15">
        <v>2.58</v>
      </c>
      <c r="N53" s="23">
        <v>2.31</v>
      </c>
      <c r="O53" s="23">
        <f t="shared" ref="O53:O56" si="1">(1 -(L53/M53))</f>
        <v>0.37596899224806202</v>
      </c>
      <c r="P53" s="23">
        <f t="shared" ref="P53:P56" si="2">(O53*0.95)</f>
        <v>0.35717054263565889</v>
      </c>
    </row>
    <row r="54" spans="1:16" x14ac:dyDescent="0.25">
      <c r="A54" s="228"/>
      <c r="B54" s="52" t="s">
        <v>139</v>
      </c>
      <c r="C54" s="52" t="s">
        <v>360</v>
      </c>
      <c r="D54" s="23">
        <v>0.23799999999999999</v>
      </c>
      <c r="E54" s="23">
        <v>0.20899999999999999</v>
      </c>
      <c r="F54" s="23">
        <v>0.19800000000000001</v>
      </c>
      <c r="G54" s="23">
        <v>0.17</v>
      </c>
      <c r="H54" s="23">
        <v>0.161</v>
      </c>
      <c r="I54" s="23">
        <v>0.14000000000000001</v>
      </c>
      <c r="J54" s="23">
        <v>8.1000000000000003E-2</v>
      </c>
      <c r="K54" s="52" t="s">
        <v>361</v>
      </c>
      <c r="L54" s="15">
        <v>1.61</v>
      </c>
      <c r="M54" s="15">
        <v>2.69</v>
      </c>
      <c r="N54" s="23">
        <v>1.3859999999999999</v>
      </c>
      <c r="O54" s="23">
        <f t="shared" si="1"/>
        <v>0.4014869888475836</v>
      </c>
      <c r="P54" s="23">
        <f t="shared" si="2"/>
        <v>0.38141263940520442</v>
      </c>
    </row>
    <row r="55" spans="1:16" x14ac:dyDescent="0.25">
      <c r="A55" s="228"/>
      <c r="B55" s="52" t="s">
        <v>141</v>
      </c>
      <c r="C55" s="52" t="s">
        <v>362</v>
      </c>
      <c r="D55" s="23">
        <v>0.187</v>
      </c>
      <c r="E55" s="23">
        <v>0.17199999999999999</v>
      </c>
      <c r="F55" s="23">
        <v>0.16700000000000001</v>
      </c>
      <c r="G55" s="23">
        <v>0.15</v>
      </c>
      <c r="H55" s="23">
        <v>0.14299999999999999</v>
      </c>
      <c r="I55" s="23">
        <v>0.13</v>
      </c>
      <c r="J55" s="23">
        <v>8.4000000000000005E-2</v>
      </c>
      <c r="K55" s="52" t="s">
        <v>363</v>
      </c>
      <c r="L55" s="15">
        <v>1.7</v>
      </c>
      <c r="M55" s="15">
        <v>2.5299999999999998</v>
      </c>
      <c r="N55" s="23">
        <v>0.92400000000000004</v>
      </c>
      <c r="O55" s="23">
        <f t="shared" si="1"/>
        <v>0.32806324110671936</v>
      </c>
      <c r="P55" s="23">
        <f t="shared" si="2"/>
        <v>0.31166007905138338</v>
      </c>
    </row>
    <row r="56" spans="1:16" x14ac:dyDescent="0.25">
      <c r="A56" s="228"/>
      <c r="B56" s="52" t="s">
        <v>142</v>
      </c>
      <c r="C56" s="52" t="s">
        <v>364</v>
      </c>
      <c r="D56" s="23">
        <v>0.17</v>
      </c>
      <c r="E56" s="23">
        <v>0.155</v>
      </c>
      <c r="F56" s="23">
        <v>0.151</v>
      </c>
      <c r="G56" s="23">
        <v>0.14099999999999999</v>
      </c>
      <c r="H56" s="23">
        <v>0.13700000000000001</v>
      </c>
      <c r="I56" s="23">
        <v>0.13</v>
      </c>
      <c r="J56" s="23">
        <v>9.1999999999999998E-2</v>
      </c>
      <c r="K56" s="52" t="s">
        <v>365</v>
      </c>
      <c r="L56" s="15">
        <v>1.76</v>
      </c>
      <c r="M56" s="15">
        <v>2.67</v>
      </c>
      <c r="N56" s="23">
        <v>2.31</v>
      </c>
      <c r="O56" s="23">
        <f t="shared" si="1"/>
        <v>0.34082397003745313</v>
      </c>
      <c r="P56" s="23">
        <f t="shared" si="2"/>
        <v>0.32378277153558044</v>
      </c>
    </row>
    <row r="58" spans="1:16" ht="15.75" x14ac:dyDescent="0.25">
      <c r="A58" s="229" t="s">
        <v>136</v>
      </c>
      <c r="B58" s="229" t="s">
        <v>137</v>
      </c>
      <c r="C58" s="229" t="s">
        <v>179</v>
      </c>
      <c r="D58" s="228" t="s">
        <v>213</v>
      </c>
      <c r="E58" s="228"/>
      <c r="F58" s="228"/>
      <c r="G58" s="228"/>
      <c r="H58" s="228"/>
      <c r="I58" s="228"/>
      <c r="J58" s="228"/>
    </row>
    <row r="59" spans="1:16" x14ac:dyDescent="0.25">
      <c r="A59" s="277"/>
      <c r="B59" s="277"/>
      <c r="C59" s="277"/>
      <c r="D59" s="52">
        <v>-2</v>
      </c>
      <c r="E59" s="52">
        <v>-6</v>
      </c>
      <c r="F59" s="52">
        <v>-10</v>
      </c>
      <c r="G59" s="52">
        <v>-30</v>
      </c>
      <c r="H59" s="52">
        <v>-60</v>
      </c>
      <c r="I59" s="52">
        <v>-100</v>
      </c>
      <c r="J59" s="52">
        <v>-1500</v>
      </c>
    </row>
    <row r="60" spans="1:16" ht="18.75" x14ac:dyDescent="0.25">
      <c r="A60" s="230"/>
      <c r="B60" s="230"/>
      <c r="C60" s="230"/>
      <c r="D60" s="256" t="s">
        <v>458</v>
      </c>
      <c r="E60" s="257"/>
      <c r="F60" s="257"/>
      <c r="G60" s="257"/>
      <c r="H60" s="257"/>
      <c r="I60" s="257"/>
      <c r="J60" s="258"/>
    </row>
    <row r="61" spans="1:16" x14ac:dyDescent="0.25">
      <c r="A61" s="228" t="s">
        <v>159</v>
      </c>
      <c r="B61" s="52" t="s">
        <v>138</v>
      </c>
      <c r="C61" s="52" t="s">
        <v>356</v>
      </c>
      <c r="D61" s="23">
        <f>D52*$L52</f>
        <v>0.42744000000000004</v>
      </c>
      <c r="E61" s="23">
        <f t="shared" ref="E61:J61" si="3">E52*$L52</f>
        <v>0.37401000000000006</v>
      </c>
      <c r="F61" s="23">
        <f t="shared" si="3"/>
        <v>0.34661000000000003</v>
      </c>
      <c r="G61" s="23">
        <f t="shared" si="3"/>
        <v>0.23974999999999999</v>
      </c>
      <c r="H61" s="23">
        <f t="shared" si="3"/>
        <v>0.22879000000000002</v>
      </c>
      <c r="I61" s="23">
        <f t="shared" si="3"/>
        <v>0.18906000000000003</v>
      </c>
      <c r="J61" s="23">
        <f t="shared" si="3"/>
        <v>0.10549</v>
      </c>
    </row>
    <row r="62" spans="1:16" x14ac:dyDescent="0.25">
      <c r="A62" s="228"/>
      <c r="B62" s="14" t="s">
        <v>140</v>
      </c>
      <c r="C62" s="52" t="s">
        <v>358</v>
      </c>
      <c r="D62" s="23">
        <f t="shared" ref="D62:J62" si="4">D53*$L53</f>
        <v>0.39445000000000002</v>
      </c>
      <c r="E62" s="23">
        <f t="shared" si="4"/>
        <v>0.34937000000000001</v>
      </c>
      <c r="F62" s="23">
        <f t="shared" si="4"/>
        <v>0.33327000000000001</v>
      </c>
      <c r="G62" s="23">
        <f t="shared" si="4"/>
        <v>0.28336</v>
      </c>
      <c r="H62" s="23">
        <f t="shared" si="4"/>
        <v>0.26404000000000005</v>
      </c>
      <c r="I62" s="23">
        <f t="shared" si="4"/>
        <v>0.22861999999999999</v>
      </c>
      <c r="J62" s="23">
        <f t="shared" si="4"/>
        <v>0.13685000000000003</v>
      </c>
    </row>
    <row r="63" spans="1:16" x14ac:dyDescent="0.25">
      <c r="A63" s="228"/>
      <c r="B63" s="52" t="s">
        <v>139</v>
      </c>
      <c r="C63" s="52" t="s">
        <v>360</v>
      </c>
      <c r="D63" s="23">
        <f t="shared" ref="D63:J63" si="5">D54*$L54</f>
        <v>0.38318000000000002</v>
      </c>
      <c r="E63" s="23">
        <f t="shared" si="5"/>
        <v>0.33649000000000001</v>
      </c>
      <c r="F63" s="23">
        <f t="shared" si="5"/>
        <v>0.31878000000000001</v>
      </c>
      <c r="G63" s="23">
        <f t="shared" si="5"/>
        <v>0.27370000000000005</v>
      </c>
      <c r="H63" s="23">
        <f t="shared" si="5"/>
        <v>0.25921</v>
      </c>
      <c r="I63" s="23">
        <f t="shared" si="5"/>
        <v>0.22540000000000004</v>
      </c>
      <c r="J63" s="23">
        <f t="shared" si="5"/>
        <v>0.13041000000000003</v>
      </c>
    </row>
    <row r="64" spans="1:16" x14ac:dyDescent="0.25">
      <c r="A64" s="228"/>
      <c r="B64" s="52" t="s">
        <v>141</v>
      </c>
      <c r="C64" s="52" t="s">
        <v>362</v>
      </c>
      <c r="D64" s="23">
        <f t="shared" ref="D64:J64" si="6">D55*$L55</f>
        <v>0.31790000000000002</v>
      </c>
      <c r="E64" s="23">
        <f t="shared" si="6"/>
        <v>0.29239999999999999</v>
      </c>
      <c r="F64" s="23">
        <f t="shared" si="6"/>
        <v>0.28389999999999999</v>
      </c>
      <c r="G64" s="23">
        <f t="shared" si="6"/>
        <v>0.255</v>
      </c>
      <c r="H64" s="23">
        <f t="shared" si="6"/>
        <v>0.24309999999999998</v>
      </c>
      <c r="I64" s="23">
        <f t="shared" si="6"/>
        <v>0.221</v>
      </c>
      <c r="J64" s="23">
        <f t="shared" si="6"/>
        <v>0.14280000000000001</v>
      </c>
    </row>
    <row r="65" spans="1:19" x14ac:dyDescent="0.25">
      <c r="A65" s="228"/>
      <c r="B65" s="52" t="s">
        <v>142</v>
      </c>
      <c r="C65" s="52" t="s">
        <v>364</v>
      </c>
      <c r="D65" s="23">
        <f t="shared" ref="D65:J65" si="7">D56*$L56</f>
        <v>0.29920000000000002</v>
      </c>
      <c r="E65" s="23">
        <f t="shared" si="7"/>
        <v>0.27279999999999999</v>
      </c>
      <c r="F65" s="23">
        <f t="shared" si="7"/>
        <v>0.26576</v>
      </c>
      <c r="G65" s="23">
        <f t="shared" si="7"/>
        <v>0.24815999999999996</v>
      </c>
      <c r="H65" s="23">
        <f t="shared" si="7"/>
        <v>0.24112000000000003</v>
      </c>
      <c r="I65" s="23">
        <f t="shared" si="7"/>
        <v>0.2288</v>
      </c>
      <c r="J65" s="23">
        <f t="shared" si="7"/>
        <v>0.16192000000000001</v>
      </c>
    </row>
    <row r="66" spans="1:19" ht="15.75" thickBot="1" x14ac:dyDescent="0.3"/>
    <row r="67" spans="1:19" ht="16.5" thickBot="1" x14ac:dyDescent="0.3">
      <c r="A67" s="234" t="s">
        <v>411</v>
      </c>
      <c r="B67" s="236"/>
      <c r="C67" s="95"/>
      <c r="D67" s="95"/>
      <c r="E67" s="95"/>
      <c r="F67" s="95"/>
      <c r="G67" s="95"/>
      <c r="H67" s="95"/>
      <c r="I67" s="95"/>
      <c r="J67" s="95"/>
      <c r="K67" s="34"/>
      <c r="L67" s="34"/>
      <c r="M67" s="34"/>
      <c r="N67" s="34"/>
      <c r="O67" s="34"/>
      <c r="P67" s="34"/>
      <c r="Q67" s="34"/>
      <c r="R67" s="34"/>
      <c r="S67" s="34"/>
    </row>
    <row r="68" spans="1:19" x14ac:dyDescent="0.25">
      <c r="A68" s="281" t="s">
        <v>137</v>
      </c>
      <c r="B68" s="262" t="s">
        <v>413</v>
      </c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</row>
    <row r="69" spans="1:19" x14ac:dyDescent="0.25">
      <c r="A69" s="282"/>
      <c r="B69" s="26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</row>
    <row r="70" spans="1:19" x14ac:dyDescent="0.25">
      <c r="A70" s="283"/>
      <c r="B70" s="26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</row>
    <row r="71" spans="1:19" x14ac:dyDescent="0.25">
      <c r="A71" s="153" t="s">
        <v>138</v>
      </c>
      <c r="B71" s="158" t="s">
        <v>430</v>
      </c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</row>
    <row r="72" spans="1:19" ht="15.75" thickBot="1" x14ac:dyDescent="0.3">
      <c r="A72" s="148" t="s">
        <v>142</v>
      </c>
      <c r="B72" s="155" t="s">
        <v>433</v>
      </c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</row>
  </sheetData>
  <mergeCells count="71">
    <mergeCell ref="P49:P50"/>
    <mergeCell ref="N49:N50"/>
    <mergeCell ref="L51:M51"/>
    <mergeCell ref="A49:A51"/>
    <mergeCell ref="B49:B51"/>
    <mergeCell ref="C49:C51"/>
    <mergeCell ref="D49:J49"/>
    <mergeCell ref="K49:K51"/>
    <mergeCell ref="O49:O50"/>
    <mergeCell ref="B41:B45"/>
    <mergeCell ref="A52:A56"/>
    <mergeCell ref="L49:L50"/>
    <mergeCell ref="M49:M50"/>
    <mergeCell ref="D41:E41"/>
    <mergeCell ref="D42:E42"/>
    <mergeCell ref="D43:E43"/>
    <mergeCell ref="D44:E44"/>
    <mergeCell ref="D45:E45"/>
    <mergeCell ref="D51:J51"/>
    <mergeCell ref="K31:L31"/>
    <mergeCell ref="E32:F32"/>
    <mergeCell ref="K32:L32"/>
    <mergeCell ref="A37:I37"/>
    <mergeCell ref="A39:A40"/>
    <mergeCell ref="B39:B40"/>
    <mergeCell ref="C39:C40"/>
    <mergeCell ref="D39:E40"/>
    <mergeCell ref="K33:L33"/>
    <mergeCell ref="E34:F34"/>
    <mergeCell ref="K34:L34"/>
    <mergeCell ref="E35:F35"/>
    <mergeCell ref="K35:L35"/>
    <mergeCell ref="D21:E21"/>
    <mergeCell ref="D22:E22"/>
    <mergeCell ref="D23:E23"/>
    <mergeCell ref="D24:E24"/>
    <mergeCell ref="B31:B35"/>
    <mergeCell ref="E33:F33"/>
    <mergeCell ref="E31:F31"/>
    <mergeCell ref="A68:A70"/>
    <mergeCell ref="B68:B70"/>
    <mergeCell ref="K20:N20"/>
    <mergeCell ref="O20:Q20"/>
    <mergeCell ref="R20:T20"/>
    <mergeCell ref="A19:A20"/>
    <mergeCell ref="B19:B20"/>
    <mergeCell ref="C19:C20"/>
    <mergeCell ref="D19:E20"/>
    <mergeCell ref="F19:G19"/>
    <mergeCell ref="H20:J20"/>
    <mergeCell ref="A29:A30"/>
    <mergeCell ref="B29:B30"/>
    <mergeCell ref="C29:C30"/>
    <mergeCell ref="E29:F30"/>
    <mergeCell ref="A27:L27"/>
    <mergeCell ref="A1:E1"/>
    <mergeCell ref="A67:B67"/>
    <mergeCell ref="A47:O47"/>
    <mergeCell ref="A17:AC17"/>
    <mergeCell ref="A58:A60"/>
    <mergeCell ref="B58:B60"/>
    <mergeCell ref="C58:C60"/>
    <mergeCell ref="D58:J58"/>
    <mergeCell ref="A61:A65"/>
    <mergeCell ref="D60:J60"/>
    <mergeCell ref="W20:AB20"/>
    <mergeCell ref="K29:L30"/>
    <mergeCell ref="G30:J30"/>
    <mergeCell ref="D29:D30"/>
    <mergeCell ref="B21:B25"/>
    <mergeCell ref="D25:E25"/>
  </mergeCells>
  <pageMargins left="0.511811024" right="0.511811024" top="0.78740157499999996" bottom="0.78740157499999996" header="0.31496062000000002" footer="0.31496062000000002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2"/>
  <sheetViews>
    <sheetView topLeftCell="A39" zoomScale="70" zoomScaleNormal="70" workbookViewId="0">
      <selection activeCell="O42" sqref="O42:O46"/>
    </sheetView>
  </sheetViews>
  <sheetFormatPr defaultColWidth="9.140625" defaultRowHeight="15" x14ac:dyDescent="0.25"/>
  <cols>
    <col min="1" max="1" width="30.85546875" style="20" bestFit="1" customWidth="1"/>
    <col min="2" max="2" width="25.85546875" style="20" bestFit="1" customWidth="1"/>
    <col min="3" max="3" width="23.7109375" style="20" customWidth="1"/>
    <col min="4" max="4" width="22" style="20" bestFit="1" customWidth="1"/>
    <col min="5" max="5" width="48.140625" style="20" customWidth="1"/>
    <col min="6" max="6" width="10.85546875" style="20" customWidth="1"/>
    <col min="7" max="9" width="9.140625" style="20"/>
    <col min="10" max="10" width="10.5703125" style="20" bestFit="1" customWidth="1"/>
    <col min="11" max="11" width="10.42578125" style="20" bestFit="1" customWidth="1"/>
    <col min="12" max="12" width="23.140625" style="20" bestFit="1" customWidth="1"/>
    <col min="13" max="13" width="29.5703125" style="20" bestFit="1" customWidth="1"/>
    <col min="14" max="14" width="29.42578125" style="20" bestFit="1" customWidth="1"/>
    <col min="15" max="15" width="20.85546875" style="20" bestFit="1" customWidth="1"/>
    <col min="16" max="16" width="31.42578125" style="20" bestFit="1" customWidth="1"/>
    <col min="17" max="28" width="9.140625" style="20"/>
    <col min="29" max="29" width="15" style="20" bestFit="1" customWidth="1"/>
    <col min="30" max="16384" width="9.140625" style="20"/>
  </cols>
  <sheetData>
    <row r="1" spans="1:12" ht="30.75" thickBot="1" x14ac:dyDescent="0.3">
      <c r="A1" s="274" t="s">
        <v>162</v>
      </c>
      <c r="B1" s="275"/>
      <c r="C1" s="275"/>
      <c r="D1" s="275"/>
      <c r="E1" s="276"/>
      <c r="F1" s="128"/>
    </row>
    <row r="2" spans="1:12" ht="15.6" x14ac:dyDescent="0.3">
      <c r="A2" s="116" t="s">
        <v>440</v>
      </c>
      <c r="B2" s="64"/>
      <c r="C2" s="64" t="s">
        <v>441</v>
      </c>
      <c r="D2" s="64" t="s">
        <v>444</v>
      </c>
      <c r="E2" s="142" t="s">
        <v>466</v>
      </c>
      <c r="F2" s="128"/>
      <c r="H2" s="83"/>
      <c r="I2" s="83"/>
      <c r="J2" s="83"/>
      <c r="K2" s="83"/>
      <c r="L2" s="83"/>
    </row>
    <row r="3" spans="1:12" ht="15.75" x14ac:dyDescent="0.25">
      <c r="A3" s="118" t="s">
        <v>442</v>
      </c>
      <c r="B3" s="57"/>
      <c r="C3" s="57" t="s">
        <v>529</v>
      </c>
      <c r="D3" s="57" t="s">
        <v>445</v>
      </c>
      <c r="E3" s="98" t="s">
        <v>507</v>
      </c>
      <c r="F3" s="57"/>
      <c r="H3" s="83"/>
      <c r="I3" s="83"/>
      <c r="J3" s="83"/>
      <c r="K3" s="83"/>
      <c r="L3" s="83"/>
    </row>
    <row r="4" spans="1:12" ht="15.6" x14ac:dyDescent="0.3">
      <c r="A4" s="118" t="s">
        <v>446</v>
      </c>
      <c r="B4" s="57"/>
      <c r="C4" s="176">
        <v>-20.745868999999999</v>
      </c>
      <c r="D4" s="57" t="s">
        <v>461</v>
      </c>
      <c r="E4" s="98" t="s">
        <v>485</v>
      </c>
      <c r="F4" s="57"/>
      <c r="H4" s="83"/>
      <c r="I4" s="83"/>
      <c r="J4" s="83"/>
      <c r="K4" s="83"/>
      <c r="L4" s="83"/>
    </row>
    <row r="5" spans="1:12" ht="15.6" x14ac:dyDescent="0.3">
      <c r="A5" s="118" t="s">
        <v>460</v>
      </c>
      <c r="B5" s="57"/>
      <c r="C5" s="56">
        <v>674</v>
      </c>
      <c r="D5" s="57"/>
      <c r="E5" s="119"/>
      <c r="F5" s="57"/>
      <c r="G5" s="83"/>
      <c r="H5" s="83"/>
      <c r="I5" s="83"/>
      <c r="J5" s="83"/>
      <c r="K5" s="83"/>
      <c r="L5" s="83"/>
    </row>
    <row r="6" spans="1:12" ht="15.6" x14ac:dyDescent="0.3">
      <c r="A6" s="118" t="s">
        <v>447</v>
      </c>
      <c r="B6" s="57"/>
      <c r="C6" s="57">
        <v>-42.849612</v>
      </c>
      <c r="D6" s="57"/>
      <c r="E6" s="119"/>
      <c r="F6" s="57"/>
      <c r="G6" s="83"/>
      <c r="H6" s="83"/>
      <c r="I6" s="83"/>
      <c r="J6" s="83"/>
      <c r="K6" s="83"/>
      <c r="L6" s="83"/>
    </row>
    <row r="7" spans="1:12" ht="15.6" x14ac:dyDescent="0.3">
      <c r="A7" s="118" t="s">
        <v>448</v>
      </c>
      <c r="B7" s="57"/>
      <c r="C7" s="57" t="s">
        <v>482</v>
      </c>
      <c r="D7" s="57"/>
      <c r="E7" s="119"/>
      <c r="F7" s="57"/>
      <c r="G7" s="83"/>
      <c r="H7" s="83"/>
      <c r="I7" s="83"/>
      <c r="J7" s="83"/>
      <c r="K7" s="83"/>
      <c r="L7" s="83"/>
    </row>
    <row r="8" spans="1:12" ht="15.6" x14ac:dyDescent="0.3">
      <c r="A8" s="118" t="s">
        <v>449</v>
      </c>
      <c r="B8" s="57"/>
      <c r="C8" s="57" t="s">
        <v>508</v>
      </c>
      <c r="D8" s="57"/>
      <c r="E8" s="119"/>
      <c r="F8" s="57"/>
      <c r="G8" s="83"/>
      <c r="H8" s="83"/>
      <c r="I8" s="83"/>
      <c r="J8" s="83"/>
      <c r="K8" s="83"/>
      <c r="L8" s="83"/>
    </row>
    <row r="9" spans="1:12" ht="15.6" x14ac:dyDescent="0.3">
      <c r="A9" s="118" t="s">
        <v>450</v>
      </c>
      <c r="B9" s="57"/>
      <c r="C9" s="57">
        <v>5</v>
      </c>
      <c r="D9" s="57"/>
      <c r="E9" s="119"/>
      <c r="F9" s="57"/>
      <c r="G9" s="83"/>
      <c r="H9" s="83"/>
      <c r="I9" s="83"/>
      <c r="J9" s="83"/>
      <c r="K9" s="83"/>
      <c r="L9" s="83"/>
    </row>
    <row r="10" spans="1:12" ht="15.6" x14ac:dyDescent="0.3">
      <c r="A10" s="118" t="s">
        <v>451</v>
      </c>
      <c r="B10" s="57"/>
      <c r="C10" s="57" t="s">
        <v>473</v>
      </c>
      <c r="D10" s="57"/>
      <c r="E10" s="119"/>
      <c r="F10" s="57"/>
      <c r="G10" s="83"/>
      <c r="H10" s="83"/>
      <c r="I10" s="83"/>
      <c r="J10" s="83"/>
      <c r="K10" s="83"/>
      <c r="L10" s="83"/>
    </row>
    <row r="11" spans="1:12" ht="15.6" x14ac:dyDescent="0.3">
      <c r="A11" s="118" t="s">
        <v>452</v>
      </c>
      <c r="B11" s="57">
        <v>1</v>
      </c>
      <c r="C11" s="57" t="s">
        <v>453</v>
      </c>
      <c r="D11" s="57"/>
      <c r="E11" s="119"/>
      <c r="F11" s="57"/>
      <c r="G11" s="83"/>
      <c r="H11" s="83"/>
      <c r="I11" s="83"/>
      <c r="J11" s="83"/>
      <c r="K11" s="83"/>
      <c r="L11" s="83"/>
    </row>
    <row r="12" spans="1:12" ht="15.6" x14ac:dyDescent="0.3">
      <c r="A12" s="118" t="s">
        <v>454</v>
      </c>
      <c r="B12" s="57">
        <v>-99</v>
      </c>
      <c r="C12" s="57" t="s">
        <v>455</v>
      </c>
      <c r="D12" s="57"/>
      <c r="E12" s="119"/>
      <c r="F12" s="57"/>
      <c r="G12" s="83"/>
      <c r="H12" s="83"/>
      <c r="I12" s="83"/>
      <c r="J12" s="83"/>
      <c r="K12" s="83"/>
      <c r="L12" s="83"/>
    </row>
    <row r="13" spans="1:12" ht="15.6" x14ac:dyDescent="0.3">
      <c r="A13" s="118" t="s">
        <v>456</v>
      </c>
      <c r="B13" s="57">
        <v>0</v>
      </c>
      <c r="C13" s="57"/>
      <c r="D13" s="57"/>
      <c r="E13" s="119"/>
      <c r="F13" s="57"/>
      <c r="G13" s="83"/>
      <c r="H13" s="83"/>
      <c r="I13" s="83"/>
      <c r="J13" s="83"/>
      <c r="K13" s="83"/>
      <c r="L13" s="83"/>
    </row>
    <row r="14" spans="1:12" ht="15.6" x14ac:dyDescent="0.3">
      <c r="A14" s="118" t="s">
        <v>457</v>
      </c>
      <c r="B14" s="57"/>
      <c r="C14" s="57" t="s">
        <v>465</v>
      </c>
      <c r="D14" s="57"/>
      <c r="E14" s="119"/>
      <c r="F14" s="57"/>
      <c r="G14" s="83"/>
      <c r="H14" s="83"/>
      <c r="I14" s="83"/>
      <c r="J14" s="83"/>
      <c r="K14" s="83"/>
      <c r="L14" s="83"/>
    </row>
    <row r="15" spans="1:12" ht="16.149999999999999" thickBot="1" x14ac:dyDescent="0.35">
      <c r="A15" s="144"/>
      <c r="B15" s="62"/>
      <c r="C15" s="62"/>
      <c r="D15" s="62"/>
      <c r="E15" s="145"/>
      <c r="F15" s="61"/>
      <c r="G15" s="83"/>
      <c r="H15" s="83"/>
      <c r="I15" s="83"/>
      <c r="J15" s="83"/>
      <c r="K15" s="83"/>
      <c r="L15" s="83"/>
    </row>
    <row r="16" spans="1:12" ht="15.6" thickBot="1" x14ac:dyDescent="0.35">
      <c r="A16" s="34"/>
      <c r="B16" s="34"/>
      <c r="C16" s="34"/>
      <c r="D16" s="34"/>
      <c r="E16" s="34"/>
      <c r="F16" s="34"/>
    </row>
    <row r="17" spans="1:29" ht="16.5" thickBot="1" x14ac:dyDescent="0.3">
      <c r="A17" s="234" t="s">
        <v>77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6"/>
    </row>
    <row r="18" spans="1:29" ht="15.6" x14ac:dyDescent="0.3">
      <c r="A18" s="86" t="s">
        <v>114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</row>
    <row r="19" spans="1:29" ht="18.75" x14ac:dyDescent="0.25">
      <c r="A19" s="237" t="s">
        <v>0</v>
      </c>
      <c r="B19" s="237" t="s">
        <v>136</v>
      </c>
      <c r="C19" s="237" t="s">
        <v>137</v>
      </c>
      <c r="D19" s="228" t="s">
        <v>1</v>
      </c>
      <c r="E19" s="228"/>
      <c r="F19" s="228" t="s">
        <v>125</v>
      </c>
      <c r="G19" s="228"/>
      <c r="H19" s="49" t="s">
        <v>3</v>
      </c>
      <c r="I19" s="49" t="s">
        <v>4</v>
      </c>
      <c r="J19" s="49" t="s">
        <v>5</v>
      </c>
      <c r="K19" s="49" t="s">
        <v>127</v>
      </c>
      <c r="L19" s="49" t="s">
        <v>128</v>
      </c>
      <c r="M19" s="49" t="s">
        <v>129</v>
      </c>
      <c r="N19" s="49" t="s">
        <v>6</v>
      </c>
      <c r="O19" s="49" t="s">
        <v>16</v>
      </c>
      <c r="P19" s="49" t="s">
        <v>17</v>
      </c>
      <c r="Q19" s="49" t="s">
        <v>18</v>
      </c>
      <c r="R19" s="49" t="s">
        <v>19</v>
      </c>
      <c r="S19" s="49" t="s">
        <v>20</v>
      </c>
      <c r="T19" s="49" t="s">
        <v>21</v>
      </c>
      <c r="U19" s="49" t="s">
        <v>22</v>
      </c>
      <c r="V19" s="49" t="s">
        <v>23</v>
      </c>
      <c r="W19" s="49" t="s">
        <v>24</v>
      </c>
      <c r="X19" s="49" t="s">
        <v>25</v>
      </c>
      <c r="Y19" s="49" t="s">
        <v>26</v>
      </c>
      <c r="Z19" s="49" t="s">
        <v>27</v>
      </c>
      <c r="AA19" s="49" t="s">
        <v>28</v>
      </c>
      <c r="AB19" s="49" t="s">
        <v>29</v>
      </c>
      <c r="AC19" s="49" t="s">
        <v>410</v>
      </c>
    </row>
    <row r="20" spans="1:29" ht="18.75" x14ac:dyDescent="0.25">
      <c r="A20" s="237"/>
      <c r="B20" s="237"/>
      <c r="C20" s="237"/>
      <c r="D20" s="228"/>
      <c r="E20" s="228"/>
      <c r="F20" s="49" t="s">
        <v>130</v>
      </c>
      <c r="G20" s="49" t="s">
        <v>7</v>
      </c>
      <c r="H20" s="228" t="s">
        <v>8</v>
      </c>
      <c r="I20" s="228"/>
      <c r="J20" s="228"/>
      <c r="K20" s="228" t="s">
        <v>126</v>
      </c>
      <c r="L20" s="228"/>
      <c r="M20" s="228"/>
      <c r="N20" s="228"/>
      <c r="O20" s="228" t="s">
        <v>126</v>
      </c>
      <c r="P20" s="228"/>
      <c r="Q20" s="228"/>
      <c r="R20" s="284" t="s">
        <v>30</v>
      </c>
      <c r="S20" s="284"/>
      <c r="T20" s="284"/>
      <c r="U20" s="49" t="s">
        <v>31</v>
      </c>
      <c r="V20" s="49" t="s">
        <v>32</v>
      </c>
      <c r="W20" s="228" t="s">
        <v>8</v>
      </c>
      <c r="X20" s="228"/>
      <c r="Y20" s="228"/>
      <c r="Z20" s="228"/>
      <c r="AA20" s="228"/>
      <c r="AB20" s="228"/>
      <c r="AC20" s="52" t="s">
        <v>30</v>
      </c>
    </row>
    <row r="21" spans="1:29" x14ac:dyDescent="0.25">
      <c r="A21" s="52">
        <v>3725</v>
      </c>
      <c r="B21" s="228" t="s">
        <v>162</v>
      </c>
      <c r="C21" s="52" t="s">
        <v>138</v>
      </c>
      <c r="D21" s="280" t="s">
        <v>120</v>
      </c>
      <c r="E21" s="280"/>
      <c r="F21" s="15">
        <v>5.37</v>
      </c>
      <c r="G21" s="15">
        <v>4.78</v>
      </c>
      <c r="H21" s="16">
        <v>5.5</v>
      </c>
      <c r="I21" s="52">
        <v>277</v>
      </c>
      <c r="J21" s="52" t="s">
        <v>15</v>
      </c>
      <c r="K21" s="15">
        <v>1.7</v>
      </c>
      <c r="L21" s="15">
        <v>0.49</v>
      </c>
      <c r="M21" s="15">
        <v>0</v>
      </c>
      <c r="N21" s="52">
        <v>4.0999999999999996</v>
      </c>
      <c r="O21" s="15">
        <v>2.9</v>
      </c>
      <c r="P21" s="15">
        <v>2.9</v>
      </c>
      <c r="Q21" s="15">
        <v>7</v>
      </c>
      <c r="R21" s="16">
        <v>41.4</v>
      </c>
      <c r="S21" s="16">
        <v>0</v>
      </c>
      <c r="T21" s="16" t="s">
        <v>15</v>
      </c>
      <c r="U21" s="15">
        <v>2.2000000000000002</v>
      </c>
      <c r="V21" s="16">
        <v>30.6</v>
      </c>
      <c r="W21" s="16" t="s">
        <v>15</v>
      </c>
      <c r="X21" s="16" t="s">
        <v>15</v>
      </c>
      <c r="Y21" s="16" t="s">
        <v>15</v>
      </c>
      <c r="Z21" s="16" t="s">
        <v>15</v>
      </c>
      <c r="AA21" s="16" t="s">
        <v>15</v>
      </c>
      <c r="AB21" s="16" t="s">
        <v>15</v>
      </c>
      <c r="AC21" s="23">
        <f>(U21/1.724)</f>
        <v>1.2761020881670535</v>
      </c>
    </row>
    <row r="22" spans="1:29" x14ac:dyDescent="0.25">
      <c r="A22" s="52">
        <v>3726</v>
      </c>
      <c r="B22" s="228"/>
      <c r="C22" s="14" t="s">
        <v>140</v>
      </c>
      <c r="D22" s="280" t="s">
        <v>121</v>
      </c>
      <c r="E22" s="280"/>
      <c r="F22" s="15">
        <v>5.49</v>
      </c>
      <c r="G22" s="15">
        <v>4.79</v>
      </c>
      <c r="H22" s="16">
        <v>1</v>
      </c>
      <c r="I22" s="52">
        <v>65</v>
      </c>
      <c r="J22" s="52" t="s">
        <v>15</v>
      </c>
      <c r="K22" s="52">
        <v>1.29</v>
      </c>
      <c r="L22" s="15">
        <v>0.42</v>
      </c>
      <c r="M22" s="15">
        <v>0</v>
      </c>
      <c r="N22" s="52">
        <v>2.7</v>
      </c>
      <c r="O22" s="15">
        <v>1.88</v>
      </c>
      <c r="P22" s="15">
        <v>1.88</v>
      </c>
      <c r="Q22" s="15">
        <v>4.58</v>
      </c>
      <c r="R22" s="16">
        <v>41</v>
      </c>
      <c r="S22" s="16">
        <v>0</v>
      </c>
      <c r="T22" s="16" t="s">
        <v>15</v>
      </c>
      <c r="U22" s="15">
        <v>1.1599999999999999</v>
      </c>
      <c r="V22" s="16">
        <v>25.4</v>
      </c>
      <c r="W22" s="16" t="s">
        <v>15</v>
      </c>
      <c r="X22" s="16" t="s">
        <v>15</v>
      </c>
      <c r="Y22" s="16" t="s">
        <v>15</v>
      </c>
      <c r="Z22" s="16" t="s">
        <v>15</v>
      </c>
      <c r="AA22" s="16" t="s">
        <v>15</v>
      </c>
      <c r="AB22" s="16" t="s">
        <v>15</v>
      </c>
      <c r="AC22" s="23">
        <f t="shared" ref="AC22:AC25" si="0">(U22/1.724)</f>
        <v>0.6728538283062645</v>
      </c>
    </row>
    <row r="23" spans="1:29" x14ac:dyDescent="0.25">
      <c r="A23" s="52">
        <v>3727</v>
      </c>
      <c r="B23" s="228"/>
      <c r="C23" s="52" t="s">
        <v>139</v>
      </c>
      <c r="D23" s="280" t="s">
        <v>122</v>
      </c>
      <c r="E23" s="280"/>
      <c r="F23" s="15">
        <v>5.55</v>
      </c>
      <c r="G23" s="15">
        <v>4.84</v>
      </c>
      <c r="H23" s="16">
        <v>0</v>
      </c>
      <c r="I23" s="52">
        <v>30</v>
      </c>
      <c r="J23" s="52" t="s">
        <v>15</v>
      </c>
      <c r="K23" s="52">
        <v>1.27</v>
      </c>
      <c r="L23" s="15">
        <v>0.38</v>
      </c>
      <c r="M23" s="15">
        <v>0.86</v>
      </c>
      <c r="N23" s="52">
        <v>2.8</v>
      </c>
      <c r="O23" s="15">
        <v>1.73</v>
      </c>
      <c r="P23" s="15">
        <v>2.59</v>
      </c>
      <c r="Q23" s="15">
        <v>4.53</v>
      </c>
      <c r="R23" s="16">
        <v>38.200000000000003</v>
      </c>
      <c r="S23" s="16">
        <v>33.200000000000003</v>
      </c>
      <c r="T23" s="16" t="s">
        <v>15</v>
      </c>
      <c r="U23" s="15">
        <v>0.9</v>
      </c>
      <c r="V23" s="16">
        <v>19.8</v>
      </c>
      <c r="W23" s="16" t="s">
        <v>15</v>
      </c>
      <c r="X23" s="16" t="s">
        <v>15</v>
      </c>
      <c r="Y23" s="16" t="s">
        <v>15</v>
      </c>
      <c r="Z23" s="16" t="s">
        <v>15</v>
      </c>
      <c r="AA23" s="16" t="s">
        <v>15</v>
      </c>
      <c r="AB23" s="16" t="s">
        <v>15</v>
      </c>
      <c r="AC23" s="23">
        <f t="shared" si="0"/>
        <v>0.52204176334106733</v>
      </c>
    </row>
    <row r="24" spans="1:29" x14ac:dyDescent="0.25">
      <c r="A24" s="52">
        <v>3728</v>
      </c>
      <c r="B24" s="228"/>
      <c r="C24" s="52" t="s">
        <v>141</v>
      </c>
      <c r="D24" s="280" t="s">
        <v>123</v>
      </c>
      <c r="E24" s="280"/>
      <c r="F24" s="15">
        <v>5.7</v>
      </c>
      <c r="G24" s="15">
        <v>4.75</v>
      </c>
      <c r="H24" s="16">
        <v>0</v>
      </c>
      <c r="I24" s="52">
        <v>42</v>
      </c>
      <c r="J24" s="52" t="s">
        <v>15</v>
      </c>
      <c r="K24" s="52">
        <v>1.17</v>
      </c>
      <c r="L24" s="15">
        <v>0.42</v>
      </c>
      <c r="M24" s="15">
        <v>0.1</v>
      </c>
      <c r="N24" s="52">
        <v>3.8</v>
      </c>
      <c r="O24" s="15">
        <v>1.7</v>
      </c>
      <c r="P24" s="15">
        <v>1.8</v>
      </c>
      <c r="Q24" s="15">
        <v>5.5</v>
      </c>
      <c r="R24" s="16">
        <v>30.9</v>
      </c>
      <c r="S24" s="16">
        <v>5.6</v>
      </c>
      <c r="T24" s="16" t="s">
        <v>15</v>
      </c>
      <c r="U24" s="15">
        <v>1.29</v>
      </c>
      <c r="V24" s="16">
        <v>13.3</v>
      </c>
      <c r="W24" s="16" t="s">
        <v>15</v>
      </c>
      <c r="X24" s="16" t="s">
        <v>15</v>
      </c>
      <c r="Y24" s="16" t="s">
        <v>15</v>
      </c>
      <c r="Z24" s="16" t="s">
        <v>15</v>
      </c>
      <c r="AA24" s="16" t="s">
        <v>15</v>
      </c>
      <c r="AB24" s="16" t="s">
        <v>15</v>
      </c>
      <c r="AC24" s="23">
        <f t="shared" si="0"/>
        <v>0.74825986078886308</v>
      </c>
    </row>
    <row r="25" spans="1:29" x14ac:dyDescent="0.25">
      <c r="A25" s="52">
        <v>3729</v>
      </c>
      <c r="B25" s="228"/>
      <c r="C25" s="52" t="s">
        <v>142</v>
      </c>
      <c r="D25" s="280" t="s">
        <v>124</v>
      </c>
      <c r="E25" s="280"/>
      <c r="F25" s="15">
        <v>5.48</v>
      </c>
      <c r="G25" s="15">
        <v>4.63</v>
      </c>
      <c r="H25" s="16">
        <v>0.3</v>
      </c>
      <c r="I25" s="52">
        <v>15</v>
      </c>
      <c r="J25" s="52" t="s">
        <v>15</v>
      </c>
      <c r="K25" s="52">
        <v>0.48</v>
      </c>
      <c r="L25" s="15">
        <v>0.35</v>
      </c>
      <c r="M25" s="15">
        <v>0.28999999999999998</v>
      </c>
      <c r="N25" s="52">
        <v>3.3</v>
      </c>
      <c r="O25" s="15">
        <v>0.87</v>
      </c>
      <c r="P25" s="15">
        <v>1.1599999999999999</v>
      </c>
      <c r="Q25" s="15">
        <v>4.17</v>
      </c>
      <c r="R25" s="16">
        <v>20.9</v>
      </c>
      <c r="S25" s="16">
        <v>25</v>
      </c>
      <c r="T25" s="16" t="s">
        <v>15</v>
      </c>
      <c r="U25" s="15">
        <v>1.1599999999999999</v>
      </c>
      <c r="V25" s="16">
        <v>10.1</v>
      </c>
      <c r="W25" s="16" t="s">
        <v>15</v>
      </c>
      <c r="X25" s="16" t="s">
        <v>15</v>
      </c>
      <c r="Y25" s="16" t="s">
        <v>15</v>
      </c>
      <c r="Z25" s="16" t="s">
        <v>15</v>
      </c>
      <c r="AA25" s="16" t="s">
        <v>15</v>
      </c>
      <c r="AB25" s="16" t="s">
        <v>15</v>
      </c>
      <c r="AC25" s="23">
        <f t="shared" si="0"/>
        <v>0.6728538283062645</v>
      </c>
    </row>
    <row r="26" spans="1:29" ht="18.75" thickBot="1" x14ac:dyDescent="0.3">
      <c r="U26" s="221" t="s">
        <v>534</v>
      </c>
      <c r="AC26" s="225" t="s">
        <v>536</v>
      </c>
    </row>
    <row r="27" spans="1:29" ht="19.5" thickBot="1" x14ac:dyDescent="0.35">
      <c r="A27" s="234" t="s">
        <v>168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6"/>
      <c r="U27" s="222">
        <f>(U21*5+U22*15+U23*20)/(5+15+20)</f>
        <v>1.1599999999999999</v>
      </c>
      <c r="AC27" s="226">
        <f>AVERAGE(AC23:AC25)</f>
        <v>0.64771848414539823</v>
      </c>
    </row>
    <row r="28" spans="1:29" ht="18" x14ac:dyDescent="0.35">
      <c r="A28" s="86" t="s">
        <v>188</v>
      </c>
      <c r="B28" s="83"/>
      <c r="C28" s="83"/>
      <c r="D28" s="83"/>
      <c r="U28" s="223" t="s">
        <v>535</v>
      </c>
    </row>
    <row r="29" spans="1:29" ht="31.5" x14ac:dyDescent="0.3">
      <c r="A29" s="237" t="s">
        <v>0</v>
      </c>
      <c r="B29" s="278" t="s">
        <v>136</v>
      </c>
      <c r="C29" s="278" t="s">
        <v>137</v>
      </c>
      <c r="D29" s="278" t="s">
        <v>179</v>
      </c>
      <c r="E29" s="228" t="s">
        <v>1</v>
      </c>
      <c r="F29" s="228"/>
      <c r="G29" s="46" t="s">
        <v>176</v>
      </c>
      <c r="H29" s="46" t="s">
        <v>175</v>
      </c>
      <c r="I29" s="49" t="s">
        <v>174</v>
      </c>
      <c r="J29" s="49" t="s">
        <v>173</v>
      </c>
      <c r="K29" s="266" t="s">
        <v>172</v>
      </c>
      <c r="L29" s="267"/>
      <c r="U29" s="224">
        <f>U27*40</f>
        <v>46.4</v>
      </c>
    </row>
    <row r="30" spans="1:29" ht="15.75" x14ac:dyDescent="0.25">
      <c r="A30" s="237"/>
      <c r="B30" s="279"/>
      <c r="C30" s="279"/>
      <c r="D30" s="279"/>
      <c r="E30" s="228"/>
      <c r="F30" s="228"/>
      <c r="G30" s="228" t="s">
        <v>171</v>
      </c>
      <c r="H30" s="228"/>
      <c r="I30" s="228"/>
      <c r="J30" s="228"/>
      <c r="K30" s="268"/>
      <c r="L30" s="269"/>
    </row>
    <row r="31" spans="1:29" x14ac:dyDescent="0.25">
      <c r="A31" s="52">
        <v>2347</v>
      </c>
      <c r="B31" s="228" t="s">
        <v>162</v>
      </c>
      <c r="C31" s="52" t="s">
        <v>138</v>
      </c>
      <c r="D31" s="52">
        <v>96</v>
      </c>
      <c r="E31" s="280">
        <v>3725</v>
      </c>
      <c r="F31" s="280"/>
      <c r="G31" s="52">
        <v>27</v>
      </c>
      <c r="H31" s="52">
        <v>15</v>
      </c>
      <c r="I31" s="52">
        <v>8</v>
      </c>
      <c r="J31" s="52">
        <v>50</v>
      </c>
      <c r="K31" s="272" t="s">
        <v>173</v>
      </c>
      <c r="L31" s="273"/>
    </row>
    <row r="32" spans="1:29" x14ac:dyDescent="0.25">
      <c r="A32" s="52">
        <v>2348</v>
      </c>
      <c r="B32" s="228"/>
      <c r="C32" s="14" t="s">
        <v>140</v>
      </c>
      <c r="D32" s="52">
        <v>97</v>
      </c>
      <c r="E32" s="280">
        <v>3726</v>
      </c>
      <c r="F32" s="280"/>
      <c r="G32" s="52">
        <v>29</v>
      </c>
      <c r="H32" s="52">
        <v>15</v>
      </c>
      <c r="I32" s="52">
        <v>10</v>
      </c>
      <c r="J32" s="52">
        <v>46</v>
      </c>
      <c r="K32" s="272" t="s">
        <v>173</v>
      </c>
      <c r="L32" s="273"/>
    </row>
    <row r="33" spans="1:16" x14ac:dyDescent="0.25">
      <c r="A33" s="52">
        <v>2349</v>
      </c>
      <c r="B33" s="228"/>
      <c r="C33" s="52" t="s">
        <v>139</v>
      </c>
      <c r="D33" s="52">
        <v>98</v>
      </c>
      <c r="E33" s="280">
        <v>3727</v>
      </c>
      <c r="F33" s="280"/>
      <c r="G33" s="52">
        <v>22</v>
      </c>
      <c r="H33" s="52">
        <v>11</v>
      </c>
      <c r="I33" s="52">
        <v>10</v>
      </c>
      <c r="J33" s="52">
        <v>57</v>
      </c>
      <c r="K33" s="272" t="s">
        <v>173</v>
      </c>
      <c r="L33" s="273"/>
    </row>
    <row r="34" spans="1:16" x14ac:dyDescent="0.25">
      <c r="A34" s="52">
        <v>2350</v>
      </c>
      <c r="B34" s="228"/>
      <c r="C34" s="52" t="s">
        <v>141</v>
      </c>
      <c r="D34" s="52">
        <v>99</v>
      </c>
      <c r="E34" s="280">
        <v>3728</v>
      </c>
      <c r="F34" s="280"/>
      <c r="G34" s="52">
        <v>21</v>
      </c>
      <c r="H34" s="52">
        <v>10</v>
      </c>
      <c r="I34" s="52">
        <v>7</v>
      </c>
      <c r="J34" s="52">
        <v>62</v>
      </c>
      <c r="K34" s="272" t="s">
        <v>178</v>
      </c>
      <c r="L34" s="273"/>
    </row>
    <row r="35" spans="1:16" x14ac:dyDescent="0.25">
      <c r="A35" s="52">
        <v>2351</v>
      </c>
      <c r="B35" s="228"/>
      <c r="C35" s="52" t="s">
        <v>142</v>
      </c>
      <c r="D35" s="52">
        <v>100</v>
      </c>
      <c r="E35" s="280">
        <v>3729</v>
      </c>
      <c r="F35" s="280"/>
      <c r="G35" s="52">
        <v>16</v>
      </c>
      <c r="H35" s="52">
        <v>9</v>
      </c>
      <c r="I35" s="52">
        <v>11</v>
      </c>
      <c r="J35" s="52">
        <v>64</v>
      </c>
      <c r="K35" s="272" t="s">
        <v>178</v>
      </c>
      <c r="L35" s="273"/>
    </row>
    <row r="36" spans="1:16" ht="15.6" thickBot="1" x14ac:dyDescent="0.35"/>
    <row r="37" spans="1:16" ht="16.5" thickBot="1" x14ac:dyDescent="0.3">
      <c r="A37" s="234" t="s">
        <v>196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6"/>
    </row>
    <row r="38" spans="1:16" ht="15.6" x14ac:dyDescent="0.3">
      <c r="A38" s="86" t="s">
        <v>188</v>
      </c>
    </row>
    <row r="39" spans="1:16" ht="15.75" x14ac:dyDescent="0.25">
      <c r="A39" s="229" t="s">
        <v>136</v>
      </c>
      <c r="B39" s="229" t="s">
        <v>137</v>
      </c>
      <c r="C39" s="229" t="s">
        <v>179</v>
      </c>
      <c r="D39" s="228" t="s">
        <v>213</v>
      </c>
      <c r="E39" s="228"/>
      <c r="F39" s="228"/>
      <c r="G39" s="228"/>
      <c r="H39" s="228"/>
      <c r="I39" s="228"/>
      <c r="J39" s="228"/>
      <c r="K39" s="229" t="s">
        <v>179</v>
      </c>
      <c r="L39" s="237" t="s">
        <v>212</v>
      </c>
      <c r="M39" s="237" t="s">
        <v>211</v>
      </c>
      <c r="N39" s="237" t="s">
        <v>210</v>
      </c>
      <c r="O39" s="229" t="s">
        <v>509</v>
      </c>
      <c r="P39" s="228" t="s">
        <v>530</v>
      </c>
    </row>
    <row r="40" spans="1:16" x14ac:dyDescent="0.25">
      <c r="A40" s="277"/>
      <c r="B40" s="277"/>
      <c r="C40" s="277"/>
      <c r="D40" s="52">
        <v>-2</v>
      </c>
      <c r="E40" s="52">
        <v>-6</v>
      </c>
      <c r="F40" s="52">
        <v>-10</v>
      </c>
      <c r="G40" s="52">
        <v>-30</v>
      </c>
      <c r="H40" s="52">
        <v>-60</v>
      </c>
      <c r="I40" s="52">
        <v>-100</v>
      </c>
      <c r="J40" s="52">
        <v>-1500</v>
      </c>
      <c r="K40" s="277"/>
      <c r="L40" s="237"/>
      <c r="M40" s="237"/>
      <c r="N40" s="237"/>
      <c r="O40" s="230"/>
      <c r="P40" s="228"/>
    </row>
    <row r="41" spans="1:16" ht="18" x14ac:dyDescent="0.25">
      <c r="A41" s="230"/>
      <c r="B41" s="230"/>
      <c r="C41" s="230"/>
      <c r="D41" s="256" t="s">
        <v>209</v>
      </c>
      <c r="E41" s="257"/>
      <c r="F41" s="257"/>
      <c r="G41" s="257"/>
      <c r="H41" s="257"/>
      <c r="I41" s="257"/>
      <c r="J41" s="258"/>
      <c r="K41" s="230"/>
      <c r="L41" s="228" t="s">
        <v>208</v>
      </c>
      <c r="M41" s="228"/>
      <c r="N41" s="49" t="s">
        <v>207</v>
      </c>
      <c r="O41" s="52" t="s">
        <v>510</v>
      </c>
      <c r="P41" s="218" t="s">
        <v>510</v>
      </c>
    </row>
    <row r="42" spans="1:16" x14ac:dyDescent="0.25">
      <c r="A42" s="228" t="s">
        <v>162</v>
      </c>
      <c r="B42" s="52" t="s">
        <v>138</v>
      </c>
      <c r="C42" s="52" t="s">
        <v>396</v>
      </c>
      <c r="D42" s="23">
        <v>0.33500000000000002</v>
      </c>
      <c r="E42" s="23">
        <v>0.28899999999999998</v>
      </c>
      <c r="F42" s="23">
        <v>0.28000000000000003</v>
      </c>
      <c r="G42" s="23">
        <v>0.26200000000000001</v>
      </c>
      <c r="H42" s="23">
        <v>0.25</v>
      </c>
      <c r="I42" s="23">
        <v>0.23200000000000001</v>
      </c>
      <c r="J42" s="23">
        <v>0.189</v>
      </c>
      <c r="K42" s="52" t="s">
        <v>397</v>
      </c>
      <c r="L42" s="15">
        <v>1.2</v>
      </c>
      <c r="M42" s="15">
        <v>2.61</v>
      </c>
      <c r="N42" s="15">
        <v>25.34</v>
      </c>
      <c r="O42" s="23">
        <f>(1 -(L42/M42))</f>
        <v>0.54022988505747127</v>
      </c>
      <c r="P42" s="23">
        <f>(O42*0.95)</f>
        <v>0.51321839080459764</v>
      </c>
    </row>
    <row r="43" spans="1:16" x14ac:dyDescent="0.25">
      <c r="A43" s="228"/>
      <c r="B43" s="14" t="s">
        <v>140</v>
      </c>
      <c r="C43" s="52" t="s">
        <v>398</v>
      </c>
      <c r="D43" s="23">
        <v>0.28999999999999998</v>
      </c>
      <c r="E43" s="23">
        <v>0.254</v>
      </c>
      <c r="F43" s="23">
        <v>0.249</v>
      </c>
      <c r="G43" s="23">
        <v>0.23400000000000001</v>
      </c>
      <c r="H43" s="23">
        <v>0.224</v>
      </c>
      <c r="I43" s="23">
        <v>0.214</v>
      </c>
      <c r="J43" s="23">
        <v>0.185</v>
      </c>
      <c r="K43" s="52" t="s">
        <v>399</v>
      </c>
      <c r="L43" s="15">
        <v>1.42</v>
      </c>
      <c r="M43" s="15">
        <v>2.63</v>
      </c>
      <c r="N43" s="15">
        <v>5.72</v>
      </c>
      <c r="O43" s="23">
        <f t="shared" ref="O43:O46" si="1">(1 -(L43/M43))</f>
        <v>0.46007604562737647</v>
      </c>
      <c r="P43" s="23">
        <f t="shared" ref="P43:P46" si="2">(O43*0.95)</f>
        <v>0.43707224334600764</v>
      </c>
    </row>
    <row r="44" spans="1:16" x14ac:dyDescent="0.25">
      <c r="A44" s="228"/>
      <c r="B44" s="52" t="s">
        <v>139</v>
      </c>
      <c r="C44" s="52" t="s">
        <v>400</v>
      </c>
      <c r="D44" s="23">
        <v>0.33600000000000002</v>
      </c>
      <c r="E44" s="23">
        <v>0.29799999999999999</v>
      </c>
      <c r="F44" s="23">
        <v>0.29299999999999998</v>
      </c>
      <c r="G44" s="23">
        <v>0.28000000000000003</v>
      </c>
      <c r="H44" s="23">
        <v>0.27</v>
      </c>
      <c r="I44" s="23">
        <v>0.25700000000000001</v>
      </c>
      <c r="J44" s="23">
        <v>0.22500000000000001</v>
      </c>
      <c r="K44" s="52" t="s">
        <v>401</v>
      </c>
      <c r="L44" s="15">
        <v>1.27</v>
      </c>
      <c r="M44" s="15">
        <v>2.67</v>
      </c>
      <c r="N44" s="15">
        <v>6.85</v>
      </c>
      <c r="O44" s="23">
        <f t="shared" si="1"/>
        <v>0.52434456928838946</v>
      </c>
      <c r="P44" s="23">
        <f t="shared" si="2"/>
        <v>0.49812734082396998</v>
      </c>
    </row>
    <row r="45" spans="1:16" x14ac:dyDescent="0.25">
      <c r="A45" s="228"/>
      <c r="B45" s="52" t="s">
        <v>141</v>
      </c>
      <c r="C45" s="52" t="s">
        <v>402</v>
      </c>
      <c r="D45" s="23">
        <v>0.35399999999999998</v>
      </c>
      <c r="E45" s="23">
        <v>0.32600000000000001</v>
      </c>
      <c r="F45" s="23">
        <v>0.32100000000000001</v>
      </c>
      <c r="G45" s="23">
        <v>0.31</v>
      </c>
      <c r="H45" s="23">
        <v>0.3</v>
      </c>
      <c r="I45" s="23">
        <v>0.29099999999999998</v>
      </c>
      <c r="J45" s="23">
        <v>0.24199999999999999</v>
      </c>
      <c r="K45" s="52" t="s">
        <v>403</v>
      </c>
      <c r="L45" s="15">
        <v>1.28</v>
      </c>
      <c r="M45" s="15">
        <v>2.5099999999999998</v>
      </c>
      <c r="N45" s="15">
        <v>61.19</v>
      </c>
      <c r="O45" s="23">
        <f t="shared" si="1"/>
        <v>0.4900398406374501</v>
      </c>
      <c r="P45" s="23">
        <f t="shared" si="2"/>
        <v>0.46553784860557756</v>
      </c>
    </row>
    <row r="46" spans="1:16" x14ac:dyDescent="0.25">
      <c r="A46" s="228"/>
      <c r="B46" s="52" t="s">
        <v>142</v>
      </c>
      <c r="C46" s="52" t="s">
        <v>404</v>
      </c>
      <c r="D46" s="23">
        <v>0.4</v>
      </c>
      <c r="E46" s="23">
        <v>0.36199999999999999</v>
      </c>
      <c r="F46" s="23">
        <v>0.35699999999999998</v>
      </c>
      <c r="G46" s="23">
        <v>0.34499999999999997</v>
      </c>
      <c r="H46" s="23">
        <v>0.33500000000000002</v>
      </c>
      <c r="I46" s="23">
        <v>0.32700000000000001</v>
      </c>
      <c r="J46" s="23">
        <v>0.26800000000000002</v>
      </c>
      <c r="K46" s="52" t="s">
        <v>405</v>
      </c>
      <c r="L46" s="15">
        <v>1.29</v>
      </c>
      <c r="M46" s="15">
        <v>2.5299999999999998</v>
      </c>
      <c r="N46" s="15">
        <v>5.71</v>
      </c>
      <c r="O46" s="23">
        <f t="shared" si="1"/>
        <v>0.49011857707509876</v>
      </c>
      <c r="P46" s="23">
        <f t="shared" si="2"/>
        <v>0.46561264822134379</v>
      </c>
    </row>
    <row r="48" spans="1:16" ht="15.75" x14ac:dyDescent="0.25">
      <c r="A48" s="229" t="s">
        <v>136</v>
      </c>
      <c r="B48" s="229" t="s">
        <v>137</v>
      </c>
      <c r="C48" s="229" t="s">
        <v>179</v>
      </c>
      <c r="D48" s="228" t="s">
        <v>213</v>
      </c>
      <c r="E48" s="228"/>
      <c r="F48" s="228"/>
      <c r="G48" s="228"/>
      <c r="H48" s="228"/>
      <c r="I48" s="228"/>
      <c r="J48" s="228"/>
    </row>
    <row r="49" spans="1:10" x14ac:dyDescent="0.25">
      <c r="A49" s="277"/>
      <c r="B49" s="277"/>
      <c r="C49" s="277"/>
      <c r="D49" s="52">
        <v>-2</v>
      </c>
      <c r="E49" s="52">
        <v>-6</v>
      </c>
      <c r="F49" s="52">
        <v>-10</v>
      </c>
      <c r="G49" s="52">
        <v>-30</v>
      </c>
      <c r="H49" s="52">
        <v>-60</v>
      </c>
      <c r="I49" s="52">
        <v>-100</v>
      </c>
      <c r="J49" s="52">
        <v>-1500</v>
      </c>
    </row>
    <row r="50" spans="1:10" ht="18.75" x14ac:dyDescent="0.25">
      <c r="A50" s="230"/>
      <c r="B50" s="230"/>
      <c r="C50" s="230"/>
      <c r="D50" s="256" t="s">
        <v>458</v>
      </c>
      <c r="E50" s="257"/>
      <c r="F50" s="257"/>
      <c r="G50" s="257"/>
      <c r="H50" s="257"/>
      <c r="I50" s="257"/>
      <c r="J50" s="258"/>
    </row>
    <row r="51" spans="1:10" x14ac:dyDescent="0.25">
      <c r="A51" s="228" t="s">
        <v>162</v>
      </c>
      <c r="B51" s="52" t="s">
        <v>138</v>
      </c>
      <c r="C51" s="52" t="s">
        <v>396</v>
      </c>
      <c r="D51" s="23">
        <f>D42*$L42</f>
        <v>0.40200000000000002</v>
      </c>
      <c r="E51" s="23">
        <f t="shared" ref="E51:J51" si="3">E42*$L42</f>
        <v>0.34679999999999994</v>
      </c>
      <c r="F51" s="23">
        <f t="shared" si="3"/>
        <v>0.33600000000000002</v>
      </c>
      <c r="G51" s="23">
        <f t="shared" si="3"/>
        <v>0.31440000000000001</v>
      </c>
      <c r="H51" s="23">
        <f t="shared" si="3"/>
        <v>0.3</v>
      </c>
      <c r="I51" s="23">
        <f t="shared" si="3"/>
        <v>0.27839999999999998</v>
      </c>
      <c r="J51" s="23">
        <f t="shared" si="3"/>
        <v>0.2268</v>
      </c>
    </row>
    <row r="52" spans="1:10" x14ac:dyDescent="0.25">
      <c r="A52" s="228"/>
      <c r="B52" s="14" t="s">
        <v>140</v>
      </c>
      <c r="C52" s="52" t="s">
        <v>398</v>
      </c>
      <c r="D52" s="23">
        <f t="shared" ref="D52:J55" si="4">D43*$L43</f>
        <v>0.41179999999999994</v>
      </c>
      <c r="E52" s="23">
        <f t="shared" si="4"/>
        <v>0.36068</v>
      </c>
      <c r="F52" s="23">
        <f t="shared" si="4"/>
        <v>0.35358000000000001</v>
      </c>
      <c r="G52" s="23">
        <f t="shared" si="4"/>
        <v>0.33228000000000002</v>
      </c>
      <c r="H52" s="23">
        <f t="shared" si="4"/>
        <v>0.31807999999999997</v>
      </c>
      <c r="I52" s="23">
        <f t="shared" si="4"/>
        <v>0.30387999999999998</v>
      </c>
      <c r="J52" s="23">
        <f t="shared" si="4"/>
        <v>0.26269999999999999</v>
      </c>
    </row>
    <row r="53" spans="1:10" x14ac:dyDescent="0.25">
      <c r="A53" s="228"/>
      <c r="B53" s="52" t="s">
        <v>139</v>
      </c>
      <c r="C53" s="52" t="s">
        <v>400</v>
      </c>
      <c r="D53" s="23">
        <f t="shared" si="4"/>
        <v>0.42672000000000004</v>
      </c>
      <c r="E53" s="23">
        <f t="shared" si="4"/>
        <v>0.37845999999999996</v>
      </c>
      <c r="F53" s="23">
        <f t="shared" si="4"/>
        <v>0.37211</v>
      </c>
      <c r="G53" s="23">
        <f t="shared" si="4"/>
        <v>0.35560000000000003</v>
      </c>
      <c r="H53" s="23">
        <f t="shared" si="4"/>
        <v>0.34290000000000004</v>
      </c>
      <c r="I53" s="23">
        <f t="shared" si="4"/>
        <v>0.32639000000000001</v>
      </c>
      <c r="J53" s="23">
        <f t="shared" si="4"/>
        <v>0.28575</v>
      </c>
    </row>
    <row r="54" spans="1:10" x14ac:dyDescent="0.25">
      <c r="A54" s="228"/>
      <c r="B54" s="52" t="s">
        <v>141</v>
      </c>
      <c r="C54" s="52" t="s">
        <v>402</v>
      </c>
      <c r="D54" s="23">
        <f t="shared" si="4"/>
        <v>0.45311999999999997</v>
      </c>
      <c r="E54" s="23">
        <f t="shared" si="4"/>
        <v>0.41728000000000004</v>
      </c>
      <c r="F54" s="23">
        <f t="shared" si="4"/>
        <v>0.41088000000000002</v>
      </c>
      <c r="G54" s="23">
        <f t="shared" si="4"/>
        <v>0.39679999999999999</v>
      </c>
      <c r="H54" s="23">
        <f t="shared" si="4"/>
        <v>0.38400000000000001</v>
      </c>
      <c r="I54" s="23">
        <f t="shared" si="4"/>
        <v>0.37247999999999998</v>
      </c>
      <c r="J54" s="23">
        <f t="shared" si="4"/>
        <v>0.30975999999999998</v>
      </c>
    </row>
    <row r="55" spans="1:10" x14ac:dyDescent="0.25">
      <c r="A55" s="228"/>
      <c r="B55" s="52" t="s">
        <v>142</v>
      </c>
      <c r="C55" s="52" t="s">
        <v>404</v>
      </c>
      <c r="D55" s="23">
        <f t="shared" si="4"/>
        <v>0.51600000000000001</v>
      </c>
      <c r="E55" s="23">
        <f t="shared" si="4"/>
        <v>0.46698000000000001</v>
      </c>
      <c r="F55" s="23">
        <f t="shared" si="4"/>
        <v>0.46052999999999999</v>
      </c>
      <c r="G55" s="23">
        <f t="shared" si="4"/>
        <v>0.44505</v>
      </c>
      <c r="H55" s="23">
        <f t="shared" si="4"/>
        <v>0.43215000000000003</v>
      </c>
      <c r="I55" s="23">
        <f t="shared" si="4"/>
        <v>0.42183000000000004</v>
      </c>
      <c r="J55" s="23">
        <f t="shared" si="4"/>
        <v>0.34572000000000003</v>
      </c>
    </row>
    <row r="56" spans="1:10" ht="15.6" thickBot="1" x14ac:dyDescent="0.35"/>
    <row r="57" spans="1:10" ht="16.5" thickBot="1" x14ac:dyDescent="0.3">
      <c r="A57" s="234" t="s">
        <v>192</v>
      </c>
      <c r="B57" s="235"/>
      <c r="C57" s="235"/>
      <c r="D57" s="235"/>
      <c r="E57" s="235"/>
      <c r="F57" s="235"/>
      <c r="G57" s="235"/>
      <c r="H57" s="235"/>
      <c r="I57" s="236"/>
    </row>
    <row r="58" spans="1:10" ht="16.149999999999999" thickBot="1" x14ac:dyDescent="0.35">
      <c r="A58" s="86" t="s">
        <v>407</v>
      </c>
      <c r="B58" s="61"/>
      <c r="C58" s="61"/>
      <c r="D58" s="61"/>
      <c r="E58" s="79"/>
      <c r="F58" s="61"/>
      <c r="G58" s="61"/>
      <c r="H58" s="61"/>
      <c r="I58" s="61"/>
    </row>
    <row r="59" spans="1:10" ht="15.75" x14ac:dyDescent="0.25">
      <c r="A59" s="229" t="s">
        <v>191</v>
      </c>
      <c r="B59" s="266" t="s">
        <v>190</v>
      </c>
      <c r="C59" s="267"/>
      <c r="D59" s="49" t="s">
        <v>189</v>
      </c>
      <c r="E59" s="322" t="s">
        <v>136</v>
      </c>
      <c r="F59" s="61"/>
      <c r="G59" s="61"/>
      <c r="H59" s="61"/>
      <c r="I59" s="61"/>
    </row>
    <row r="60" spans="1:10" ht="15.75" x14ac:dyDescent="0.25">
      <c r="A60" s="230"/>
      <c r="B60" s="268"/>
      <c r="C60" s="269"/>
      <c r="D60" s="49" t="s">
        <v>171</v>
      </c>
      <c r="E60" s="230"/>
    </row>
    <row r="61" spans="1:10" ht="15" customHeight="1" x14ac:dyDescent="0.25">
      <c r="A61" s="52">
        <v>3725</v>
      </c>
      <c r="B61" s="272">
        <v>96</v>
      </c>
      <c r="C61" s="273"/>
      <c r="D61" s="27">
        <v>0.49</v>
      </c>
      <c r="E61" s="228" t="s">
        <v>162</v>
      </c>
    </row>
    <row r="62" spans="1:10" ht="15" customHeight="1" x14ac:dyDescent="0.25">
      <c r="A62" s="52">
        <v>3726</v>
      </c>
      <c r="B62" s="272">
        <v>97</v>
      </c>
      <c r="C62" s="273"/>
      <c r="D62" s="27">
        <v>0.36799999999999999</v>
      </c>
      <c r="E62" s="228"/>
    </row>
    <row r="63" spans="1:10" ht="15" customHeight="1" x14ac:dyDescent="0.25">
      <c r="A63" s="52">
        <v>3727</v>
      </c>
      <c r="B63" s="272">
        <v>98</v>
      </c>
      <c r="C63" s="273"/>
      <c r="D63" s="27">
        <v>0.68</v>
      </c>
      <c r="E63" s="228"/>
    </row>
    <row r="64" spans="1:10" ht="15" customHeight="1" x14ac:dyDescent="0.25">
      <c r="A64" s="52">
        <v>3728</v>
      </c>
      <c r="B64" s="272">
        <v>99</v>
      </c>
      <c r="C64" s="273"/>
      <c r="D64" s="27">
        <v>0.67</v>
      </c>
      <c r="E64" s="228"/>
    </row>
    <row r="65" spans="1:20" ht="15" customHeight="1" x14ac:dyDescent="0.25">
      <c r="A65" s="52">
        <v>3729</v>
      </c>
      <c r="B65" s="272">
        <v>100</v>
      </c>
      <c r="C65" s="273"/>
      <c r="D65" s="27">
        <v>0.67</v>
      </c>
      <c r="E65" s="228"/>
    </row>
    <row r="66" spans="1:20" ht="15" customHeight="1" thickBot="1" x14ac:dyDescent="0.35">
      <c r="E66" s="61"/>
    </row>
    <row r="67" spans="1:20" ht="34.5" customHeight="1" thickBot="1" x14ac:dyDescent="0.35">
      <c r="A67" s="234" t="s">
        <v>411</v>
      </c>
      <c r="B67" s="236"/>
      <c r="C67" s="95"/>
      <c r="D67" s="95"/>
      <c r="E67" s="95"/>
      <c r="F67" s="95"/>
      <c r="G67" s="95"/>
      <c r="H67" s="95"/>
      <c r="I67" s="95"/>
      <c r="J67" s="95"/>
      <c r="K67" s="34"/>
      <c r="L67" s="34"/>
      <c r="M67" s="34"/>
      <c r="N67" s="34"/>
      <c r="O67" s="34"/>
      <c r="P67" s="34"/>
      <c r="Q67" s="34"/>
      <c r="R67" s="34"/>
      <c r="S67" s="34"/>
      <c r="T67" s="34"/>
    </row>
    <row r="68" spans="1:20" x14ac:dyDescent="0.25">
      <c r="A68" s="281" t="s">
        <v>137</v>
      </c>
      <c r="B68" s="262" t="s">
        <v>413</v>
      </c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</row>
    <row r="69" spans="1:20" x14ac:dyDescent="0.25">
      <c r="A69" s="282"/>
      <c r="B69" s="26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</row>
    <row r="70" spans="1:20" x14ac:dyDescent="0.25">
      <c r="A70" s="283"/>
      <c r="B70" s="26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</row>
    <row r="71" spans="1:20" x14ac:dyDescent="0.3">
      <c r="A71" s="153" t="s">
        <v>138</v>
      </c>
      <c r="B71" s="158" t="s">
        <v>439</v>
      </c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</row>
    <row r="72" spans="1:20" ht="15.6" thickBot="1" x14ac:dyDescent="0.35">
      <c r="A72" s="148" t="s">
        <v>142</v>
      </c>
      <c r="B72" s="155" t="s">
        <v>438</v>
      </c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</row>
  </sheetData>
  <mergeCells count="70">
    <mergeCell ref="A42:A46"/>
    <mergeCell ref="M39:M40"/>
    <mergeCell ref="N39:N40"/>
    <mergeCell ref="D41:J41"/>
    <mergeCell ref="L41:M41"/>
    <mergeCell ref="L39:L40"/>
    <mergeCell ref="A39:A41"/>
    <mergeCell ref="B39:B41"/>
    <mergeCell ref="C39:C41"/>
    <mergeCell ref="D39:J39"/>
    <mergeCell ref="K39:K41"/>
    <mergeCell ref="K29:L30"/>
    <mergeCell ref="G30:J30"/>
    <mergeCell ref="B31:B35"/>
    <mergeCell ref="E31:F31"/>
    <mergeCell ref="K31:L31"/>
    <mergeCell ref="E32:F32"/>
    <mergeCell ref="K32:L32"/>
    <mergeCell ref="E29:F30"/>
    <mergeCell ref="E34:F34"/>
    <mergeCell ref="K34:L34"/>
    <mergeCell ref="E35:F35"/>
    <mergeCell ref="K35:L35"/>
    <mergeCell ref="E33:F33"/>
    <mergeCell ref="K33:L33"/>
    <mergeCell ref="B29:B30"/>
    <mergeCell ref="C29:C30"/>
    <mergeCell ref="A19:A20"/>
    <mergeCell ref="B19:B20"/>
    <mergeCell ref="C19:C20"/>
    <mergeCell ref="A27:L27"/>
    <mergeCell ref="K20:N20"/>
    <mergeCell ref="D29:D30"/>
    <mergeCell ref="H20:J20"/>
    <mergeCell ref="B21:B25"/>
    <mergeCell ref="D23:E23"/>
    <mergeCell ref="D24:E24"/>
    <mergeCell ref="D25:E25"/>
    <mergeCell ref="W20:AB20"/>
    <mergeCell ref="A68:A70"/>
    <mergeCell ref="B68:B70"/>
    <mergeCell ref="B65:C65"/>
    <mergeCell ref="E61:E65"/>
    <mergeCell ref="B62:C62"/>
    <mergeCell ref="B63:C63"/>
    <mergeCell ref="B64:C64"/>
    <mergeCell ref="B61:C61"/>
    <mergeCell ref="O20:Q20"/>
    <mergeCell ref="R20:T20"/>
    <mergeCell ref="D21:E21"/>
    <mergeCell ref="D22:E22"/>
    <mergeCell ref="D19:E20"/>
    <mergeCell ref="F19:G19"/>
    <mergeCell ref="A29:A30"/>
    <mergeCell ref="P39:P40"/>
    <mergeCell ref="O39:O40"/>
    <mergeCell ref="A1:E1"/>
    <mergeCell ref="A67:B67"/>
    <mergeCell ref="A37:O37"/>
    <mergeCell ref="A17:AC17"/>
    <mergeCell ref="A51:A55"/>
    <mergeCell ref="A48:A50"/>
    <mergeCell ref="B48:B50"/>
    <mergeCell ref="C48:C50"/>
    <mergeCell ref="D48:J48"/>
    <mergeCell ref="D50:J50"/>
    <mergeCell ref="A59:A60"/>
    <mergeCell ref="B59:C60"/>
    <mergeCell ref="E59:E60"/>
    <mergeCell ref="A57:I57"/>
  </mergeCells>
  <pageMargins left="0.511811024" right="0.511811024" top="0.78740157499999996" bottom="0.78740157499999996" header="0.31496062000000002" footer="0.31496062000000002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E14"/>
  <sheetViews>
    <sheetView topLeftCell="A4" workbookViewId="0">
      <selection activeCell="D14" sqref="D14"/>
    </sheetView>
  </sheetViews>
  <sheetFormatPr defaultRowHeight="15" x14ac:dyDescent="0.25"/>
  <sheetData>
    <row r="7" spans="4:5" x14ac:dyDescent="0.25">
      <c r="D7" t="s">
        <v>533</v>
      </c>
    </row>
    <row r="8" spans="4:5" ht="14.45" x14ac:dyDescent="0.3">
      <c r="D8" t="s">
        <v>30</v>
      </c>
      <c r="E8" t="s">
        <v>532</v>
      </c>
    </row>
    <row r="9" spans="4:5" ht="14.45" x14ac:dyDescent="0.3">
      <c r="D9" t="s">
        <v>22</v>
      </c>
    </row>
    <row r="11" spans="4:5" ht="14.45" x14ac:dyDescent="0.3">
      <c r="D11">
        <v>1</v>
      </c>
      <c r="E11">
        <v>40</v>
      </c>
    </row>
    <row r="12" spans="4:5" ht="14.45" x14ac:dyDescent="0.3">
      <c r="D12">
        <v>2</v>
      </c>
      <c r="E12">
        <v>80</v>
      </c>
    </row>
    <row r="13" spans="4:5" ht="14.45" x14ac:dyDescent="0.3">
      <c r="D13">
        <v>3</v>
      </c>
      <c r="E13">
        <v>120</v>
      </c>
    </row>
    <row r="14" spans="4:5" ht="14.45" x14ac:dyDescent="0.3">
      <c r="D14">
        <v>4</v>
      </c>
      <c r="E14">
        <v>160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3"/>
  <sheetViews>
    <sheetView zoomScale="70" zoomScaleNormal="70" workbookViewId="0">
      <selection sqref="A1:E1"/>
    </sheetView>
  </sheetViews>
  <sheetFormatPr defaultColWidth="9.140625" defaultRowHeight="15" x14ac:dyDescent="0.2"/>
  <cols>
    <col min="1" max="1" width="32.28515625" style="90" bestFit="1" customWidth="1"/>
    <col min="2" max="2" width="24.28515625" style="90" bestFit="1" customWidth="1"/>
    <col min="3" max="3" width="38" style="90" bestFit="1" customWidth="1"/>
    <col min="4" max="4" width="22" style="90" bestFit="1" customWidth="1"/>
    <col min="5" max="5" width="125.140625" style="90" bestFit="1" customWidth="1"/>
    <col min="6" max="6" width="12.42578125" style="90" customWidth="1"/>
    <col min="7" max="10" width="9.140625" style="90"/>
    <col min="11" max="11" width="10.42578125" style="90" bestFit="1" customWidth="1"/>
    <col min="12" max="12" width="23.140625" style="90" bestFit="1" customWidth="1"/>
    <col min="13" max="13" width="29.5703125" style="90" bestFit="1" customWidth="1"/>
    <col min="14" max="14" width="29.42578125" style="90" bestFit="1" customWidth="1"/>
    <col min="15" max="15" width="20.85546875" style="90" bestFit="1" customWidth="1"/>
    <col min="16" max="16" width="31.42578125" style="90" bestFit="1" customWidth="1"/>
    <col min="17" max="28" width="9.140625" style="90"/>
    <col min="29" max="29" width="15.85546875" style="90" bestFit="1" customWidth="1"/>
    <col min="30" max="16384" width="9.140625" style="90"/>
  </cols>
  <sheetData>
    <row r="1" spans="1:30" ht="40.5" customHeight="1" thickBot="1" x14ac:dyDescent="0.25">
      <c r="A1" s="285" t="s">
        <v>475</v>
      </c>
      <c r="B1" s="285"/>
      <c r="C1" s="285"/>
      <c r="D1" s="285"/>
      <c r="E1" s="285"/>
      <c r="F1" s="8"/>
      <c r="G1" s="8"/>
      <c r="H1" s="8"/>
      <c r="I1" s="8"/>
      <c r="J1" s="8"/>
      <c r="K1" s="8"/>
      <c r="L1" s="8"/>
      <c r="M1" s="8"/>
      <c r="N1" s="8"/>
      <c r="O1" s="8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5.6" x14ac:dyDescent="0.3">
      <c r="A2" s="185" t="s">
        <v>440</v>
      </c>
      <c r="B2" s="186"/>
      <c r="C2" s="186" t="s">
        <v>441</v>
      </c>
      <c r="D2" s="186" t="s">
        <v>444</v>
      </c>
      <c r="E2" s="187" t="s">
        <v>466</v>
      </c>
      <c r="F2" s="8"/>
      <c r="H2" s="54"/>
      <c r="I2" s="54"/>
      <c r="J2" s="54"/>
      <c r="K2" s="54"/>
      <c r="L2" s="54"/>
      <c r="M2" s="8"/>
      <c r="N2" s="8"/>
      <c r="O2" s="8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5.75" x14ac:dyDescent="0.25">
      <c r="A3" s="188" t="s">
        <v>442</v>
      </c>
      <c r="B3" s="189"/>
      <c r="C3" s="189" t="s">
        <v>516</v>
      </c>
      <c r="D3" s="189" t="s">
        <v>445</v>
      </c>
      <c r="E3" s="190" t="s">
        <v>477</v>
      </c>
      <c r="F3" s="54"/>
      <c r="H3" s="54"/>
      <c r="I3" s="54"/>
      <c r="J3" s="54"/>
      <c r="K3" s="54"/>
      <c r="L3" s="54"/>
      <c r="M3" s="8"/>
      <c r="N3" s="8"/>
      <c r="O3" s="8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5.6" x14ac:dyDescent="0.3">
      <c r="A4" s="188" t="s">
        <v>446</v>
      </c>
      <c r="B4" s="189"/>
      <c r="C4" s="191">
        <v>-19.559622000000001</v>
      </c>
      <c r="D4" s="189" t="s">
        <v>461</v>
      </c>
      <c r="E4" s="190" t="s">
        <v>467</v>
      </c>
      <c r="F4" s="54"/>
      <c r="H4" s="54"/>
      <c r="I4" s="54"/>
      <c r="J4" s="54"/>
      <c r="K4" s="54"/>
      <c r="L4" s="54"/>
      <c r="M4" s="8"/>
      <c r="N4" s="8"/>
      <c r="O4" s="8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5.6" x14ac:dyDescent="0.3">
      <c r="A5" s="188" t="s">
        <v>460</v>
      </c>
      <c r="B5" s="189"/>
      <c r="C5" s="192">
        <v>1003</v>
      </c>
      <c r="D5" s="189"/>
      <c r="E5" s="190"/>
      <c r="F5" s="54"/>
      <c r="G5" s="54"/>
      <c r="H5" s="54"/>
      <c r="I5" s="54"/>
      <c r="J5" s="54"/>
      <c r="K5" s="54"/>
      <c r="L5" s="54"/>
      <c r="M5" s="8"/>
      <c r="N5" s="8"/>
      <c r="O5" s="8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5.6" x14ac:dyDescent="0.3">
      <c r="A6" s="188" t="s">
        <v>447</v>
      </c>
      <c r="B6" s="189"/>
      <c r="C6" s="189">
        <v>-46.915906999999997</v>
      </c>
      <c r="D6" s="189"/>
      <c r="E6" s="190"/>
      <c r="F6" s="54"/>
      <c r="G6" s="54"/>
      <c r="H6" s="54"/>
      <c r="I6" s="54"/>
      <c r="J6" s="54"/>
      <c r="K6" s="54"/>
      <c r="L6" s="54"/>
      <c r="M6" s="8"/>
      <c r="N6" s="8"/>
      <c r="O6" s="8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5.6" x14ac:dyDescent="0.3">
      <c r="A7" s="188" t="s">
        <v>448</v>
      </c>
      <c r="B7" s="189"/>
      <c r="C7" s="189" t="s">
        <v>462</v>
      </c>
      <c r="D7" s="189"/>
      <c r="E7" s="190"/>
      <c r="F7" s="54"/>
      <c r="G7" s="54"/>
      <c r="H7" s="54"/>
      <c r="I7" s="54"/>
      <c r="J7" s="54"/>
      <c r="K7" s="54"/>
      <c r="L7" s="54"/>
      <c r="M7" s="8"/>
      <c r="N7" s="8"/>
      <c r="O7" s="8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5.6" x14ac:dyDescent="0.3">
      <c r="A8" s="188" t="s">
        <v>449</v>
      </c>
      <c r="B8" s="189"/>
      <c r="C8" s="189" t="s">
        <v>463</v>
      </c>
      <c r="D8" s="189"/>
      <c r="E8" s="190"/>
      <c r="F8" s="54"/>
      <c r="G8" s="54"/>
      <c r="H8" s="54"/>
      <c r="I8" s="54"/>
      <c r="J8" s="54"/>
      <c r="K8" s="54"/>
      <c r="L8" s="54"/>
      <c r="M8" s="8"/>
      <c r="N8" s="8"/>
      <c r="O8" s="8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5.6" x14ac:dyDescent="0.3">
      <c r="A9" s="188" t="s">
        <v>450</v>
      </c>
      <c r="B9" s="189"/>
      <c r="C9" s="189">
        <v>1</v>
      </c>
      <c r="D9" s="189"/>
      <c r="E9" s="190"/>
      <c r="F9" s="54"/>
      <c r="G9" s="54"/>
      <c r="H9" s="54"/>
      <c r="I9" s="54"/>
      <c r="J9" s="54"/>
      <c r="K9" s="54"/>
      <c r="L9" s="54"/>
      <c r="M9" s="8"/>
      <c r="N9" s="8"/>
      <c r="O9" s="8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5.6" x14ac:dyDescent="0.3">
      <c r="A10" s="188" t="s">
        <v>451</v>
      </c>
      <c r="B10" s="189"/>
      <c r="C10" s="189" t="s">
        <v>464</v>
      </c>
      <c r="D10" s="189"/>
      <c r="E10" s="190"/>
      <c r="F10" s="54"/>
      <c r="G10" s="54"/>
      <c r="H10" s="54"/>
      <c r="I10" s="54"/>
      <c r="J10" s="54"/>
      <c r="K10" s="54"/>
      <c r="L10" s="54"/>
      <c r="M10" s="8"/>
      <c r="N10" s="8"/>
      <c r="O10" s="8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5.6" x14ac:dyDescent="0.3">
      <c r="A11" s="188" t="s">
        <v>452</v>
      </c>
      <c r="B11" s="189">
        <v>1</v>
      </c>
      <c r="C11" s="189" t="s">
        <v>453</v>
      </c>
      <c r="D11" s="189"/>
      <c r="E11" s="190"/>
      <c r="F11" s="54"/>
      <c r="G11" s="54"/>
      <c r="H11" s="54"/>
      <c r="I11" s="54"/>
      <c r="J11" s="54"/>
      <c r="K11" s="54"/>
      <c r="L11" s="54"/>
      <c r="M11" s="8"/>
      <c r="N11" s="8"/>
      <c r="O11" s="8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5.6" x14ac:dyDescent="0.3">
      <c r="A12" s="188" t="s">
        <v>454</v>
      </c>
      <c r="B12" s="189">
        <v>-99</v>
      </c>
      <c r="C12" s="189" t="s">
        <v>455</v>
      </c>
      <c r="D12" s="189"/>
      <c r="E12" s="190"/>
      <c r="F12" s="54"/>
      <c r="G12" s="54"/>
      <c r="H12" s="54"/>
      <c r="I12" s="54"/>
      <c r="J12" s="54"/>
      <c r="K12" s="54"/>
      <c r="L12" s="54"/>
      <c r="M12" s="8"/>
      <c r="N12" s="8"/>
      <c r="O12" s="8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15.6" x14ac:dyDescent="0.3">
      <c r="A13" s="188" t="s">
        <v>456</v>
      </c>
      <c r="B13" s="189">
        <v>0</v>
      </c>
      <c r="C13" s="189"/>
      <c r="D13" s="189"/>
      <c r="E13" s="190"/>
      <c r="F13" s="54"/>
      <c r="G13" s="54"/>
      <c r="H13" s="54"/>
      <c r="I13" s="54"/>
      <c r="J13" s="54"/>
      <c r="K13" s="54"/>
      <c r="L13" s="54"/>
      <c r="M13" s="8"/>
      <c r="N13" s="8"/>
      <c r="O13" s="8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6.149999999999999" thickBot="1" x14ac:dyDescent="0.35">
      <c r="A14" s="193" t="s">
        <v>457</v>
      </c>
      <c r="B14" s="194"/>
      <c r="C14" s="194" t="s">
        <v>465</v>
      </c>
      <c r="D14" s="194"/>
      <c r="E14" s="195"/>
      <c r="F14" s="54"/>
      <c r="G14" s="54"/>
      <c r="H14" s="54"/>
      <c r="I14" s="54"/>
      <c r="J14" s="54"/>
      <c r="K14" s="54"/>
      <c r="L14" s="54"/>
      <c r="M14" s="8"/>
      <c r="N14" s="8"/>
      <c r="O14" s="8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15.6" x14ac:dyDescent="0.3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8"/>
      <c r="N15" s="8"/>
      <c r="O15" s="8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15.6" thickBo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6.5" thickBot="1" x14ac:dyDescent="0.25">
      <c r="A17" s="234" t="s">
        <v>77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6"/>
      <c r="AD17" s="3"/>
    </row>
    <row r="18" spans="1:30" ht="15.6" x14ac:dyDescent="0.3">
      <c r="A18" s="91" t="s">
        <v>2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8.75" x14ac:dyDescent="0.2">
      <c r="A19" s="279" t="s">
        <v>0</v>
      </c>
      <c r="B19" s="278" t="s">
        <v>136</v>
      </c>
      <c r="C19" s="278" t="s">
        <v>137</v>
      </c>
      <c r="D19" s="228" t="s">
        <v>1</v>
      </c>
      <c r="E19" s="228"/>
      <c r="F19" s="289" t="s">
        <v>125</v>
      </c>
      <c r="G19" s="291"/>
      <c r="H19" s="49" t="s">
        <v>3</v>
      </c>
      <c r="I19" s="49" t="s">
        <v>4</v>
      </c>
      <c r="J19" s="49" t="s">
        <v>5</v>
      </c>
      <c r="K19" s="49" t="s">
        <v>127</v>
      </c>
      <c r="L19" s="49" t="s">
        <v>128</v>
      </c>
      <c r="M19" s="49" t="s">
        <v>129</v>
      </c>
      <c r="N19" s="49" t="s">
        <v>6</v>
      </c>
      <c r="O19" s="49" t="s">
        <v>16</v>
      </c>
      <c r="P19" s="49" t="s">
        <v>17</v>
      </c>
      <c r="Q19" s="49" t="s">
        <v>18</v>
      </c>
      <c r="R19" s="49" t="s">
        <v>19</v>
      </c>
      <c r="S19" s="49" t="s">
        <v>20</v>
      </c>
      <c r="T19" s="49" t="s">
        <v>21</v>
      </c>
      <c r="U19" s="49" t="s">
        <v>22</v>
      </c>
      <c r="V19" s="49" t="s">
        <v>23</v>
      </c>
      <c r="W19" s="49" t="s">
        <v>24</v>
      </c>
      <c r="X19" s="49" t="s">
        <v>25</v>
      </c>
      <c r="Y19" s="49" t="s">
        <v>26</v>
      </c>
      <c r="Z19" s="49" t="s">
        <v>27</v>
      </c>
      <c r="AA19" s="49" t="s">
        <v>28</v>
      </c>
      <c r="AB19" s="49" t="s">
        <v>29</v>
      </c>
      <c r="AC19" s="49" t="s">
        <v>410</v>
      </c>
      <c r="AD19" s="3"/>
    </row>
    <row r="20" spans="1:30" ht="18.75" x14ac:dyDescent="0.2">
      <c r="A20" s="237"/>
      <c r="B20" s="279"/>
      <c r="C20" s="279"/>
      <c r="D20" s="228"/>
      <c r="E20" s="228"/>
      <c r="F20" s="49" t="s">
        <v>130</v>
      </c>
      <c r="G20" s="49" t="s">
        <v>7</v>
      </c>
      <c r="H20" s="228" t="s">
        <v>8</v>
      </c>
      <c r="I20" s="228"/>
      <c r="J20" s="228"/>
      <c r="K20" s="228" t="s">
        <v>126</v>
      </c>
      <c r="L20" s="228"/>
      <c r="M20" s="228"/>
      <c r="N20" s="228"/>
      <c r="O20" s="228" t="s">
        <v>126</v>
      </c>
      <c r="P20" s="228"/>
      <c r="Q20" s="228"/>
      <c r="R20" s="284" t="s">
        <v>30</v>
      </c>
      <c r="S20" s="284"/>
      <c r="T20" s="284"/>
      <c r="U20" s="49" t="s">
        <v>31</v>
      </c>
      <c r="V20" s="49" t="s">
        <v>32</v>
      </c>
      <c r="W20" s="289" t="s">
        <v>8</v>
      </c>
      <c r="X20" s="290"/>
      <c r="Y20" s="290"/>
      <c r="Z20" s="290"/>
      <c r="AA20" s="290"/>
      <c r="AB20" s="291"/>
      <c r="AC20" s="53" t="s">
        <v>30</v>
      </c>
      <c r="AD20" s="3"/>
    </row>
    <row r="21" spans="1:30" x14ac:dyDescent="0.2">
      <c r="A21" s="40">
        <v>7340</v>
      </c>
      <c r="B21" s="229" t="s">
        <v>149</v>
      </c>
      <c r="C21" s="40" t="s">
        <v>138</v>
      </c>
      <c r="D21" s="264" t="s">
        <v>57</v>
      </c>
      <c r="E21" s="264"/>
      <c r="F21" s="4">
        <v>6.4</v>
      </c>
      <c r="G21" s="4">
        <v>6.02</v>
      </c>
      <c r="H21" s="5">
        <v>4.2</v>
      </c>
      <c r="I21" s="40">
        <v>318</v>
      </c>
      <c r="J21" s="40" t="s">
        <v>15</v>
      </c>
      <c r="K21" s="40">
        <v>4.47</v>
      </c>
      <c r="L21" s="6">
        <v>0.83</v>
      </c>
      <c r="M21" s="4">
        <v>0</v>
      </c>
      <c r="N21" s="4">
        <v>2.6</v>
      </c>
      <c r="O21" s="4">
        <v>6.11</v>
      </c>
      <c r="P21" s="4">
        <v>6.11</v>
      </c>
      <c r="Q21" s="4">
        <v>8.7100000000000009</v>
      </c>
      <c r="R21" s="5">
        <v>70.099999999999994</v>
      </c>
      <c r="S21" s="5">
        <v>0</v>
      </c>
      <c r="T21" s="5" t="s">
        <v>15</v>
      </c>
      <c r="U21" s="4">
        <v>5.09</v>
      </c>
      <c r="V21" s="5">
        <v>25.1</v>
      </c>
      <c r="W21" s="5" t="s">
        <v>15</v>
      </c>
      <c r="X21" s="5" t="s">
        <v>15</v>
      </c>
      <c r="Y21" s="5" t="s">
        <v>15</v>
      </c>
      <c r="Z21" s="5" t="s">
        <v>15</v>
      </c>
      <c r="AA21" s="5" t="s">
        <v>15</v>
      </c>
      <c r="AB21" s="5" t="s">
        <v>15</v>
      </c>
      <c r="AC21" s="23">
        <f>(U21/1.724)</f>
        <v>2.9524361948955917</v>
      </c>
      <c r="AD21" s="3"/>
    </row>
    <row r="22" spans="1:30" x14ac:dyDescent="0.2">
      <c r="A22" s="40">
        <v>7341</v>
      </c>
      <c r="B22" s="277"/>
      <c r="C22" s="11" t="s">
        <v>140</v>
      </c>
      <c r="D22" s="264" t="s">
        <v>58</v>
      </c>
      <c r="E22" s="264"/>
      <c r="F22" s="4">
        <v>5.19</v>
      </c>
      <c r="G22" s="4">
        <v>4.79</v>
      </c>
      <c r="H22" s="5">
        <v>0</v>
      </c>
      <c r="I22" s="40">
        <v>24</v>
      </c>
      <c r="J22" s="40" t="s">
        <v>15</v>
      </c>
      <c r="K22" s="40">
        <v>0.59</v>
      </c>
      <c r="L22" s="6">
        <v>0.06</v>
      </c>
      <c r="M22" s="4">
        <v>0.1</v>
      </c>
      <c r="N22" s="4">
        <v>3.7</v>
      </c>
      <c r="O22" s="4">
        <v>0.71</v>
      </c>
      <c r="P22" s="4">
        <v>0.81</v>
      </c>
      <c r="Q22" s="4">
        <v>4.41</v>
      </c>
      <c r="R22" s="5">
        <v>16.100000000000001</v>
      </c>
      <c r="S22" s="5">
        <v>12.3</v>
      </c>
      <c r="T22" s="5" t="s">
        <v>15</v>
      </c>
      <c r="U22" s="4">
        <v>2.2200000000000002</v>
      </c>
      <c r="V22" s="5">
        <v>11.3</v>
      </c>
      <c r="W22" s="5" t="s">
        <v>15</v>
      </c>
      <c r="X22" s="5" t="s">
        <v>15</v>
      </c>
      <c r="Y22" s="5" t="s">
        <v>15</v>
      </c>
      <c r="Z22" s="5" t="s">
        <v>15</v>
      </c>
      <c r="AA22" s="5" t="s">
        <v>15</v>
      </c>
      <c r="AB22" s="5" t="s">
        <v>15</v>
      </c>
      <c r="AC22" s="23">
        <f t="shared" ref="AC22:AC25" si="0">(U22/1.724)</f>
        <v>1.2877030162412995</v>
      </c>
      <c r="AD22" s="3"/>
    </row>
    <row r="23" spans="1:30" x14ac:dyDescent="0.2">
      <c r="A23" s="40">
        <v>7342</v>
      </c>
      <c r="B23" s="277"/>
      <c r="C23" s="40" t="s">
        <v>139</v>
      </c>
      <c r="D23" s="264" t="s">
        <v>59</v>
      </c>
      <c r="E23" s="264"/>
      <c r="F23" s="4">
        <v>5.44</v>
      </c>
      <c r="G23" s="4">
        <v>5.25</v>
      </c>
      <c r="H23" s="5">
        <v>0</v>
      </c>
      <c r="I23" s="40">
        <v>22</v>
      </c>
      <c r="J23" s="40" t="s">
        <v>15</v>
      </c>
      <c r="K23" s="40">
        <v>0.71</v>
      </c>
      <c r="L23" s="6">
        <v>0.08</v>
      </c>
      <c r="M23" s="4">
        <v>0</v>
      </c>
      <c r="N23" s="4">
        <v>2.6</v>
      </c>
      <c r="O23" s="4">
        <v>0.85</v>
      </c>
      <c r="P23" s="4">
        <v>0.85</v>
      </c>
      <c r="Q23" s="4">
        <v>3.45</v>
      </c>
      <c r="R23" s="5">
        <v>24.6</v>
      </c>
      <c r="S23" s="5">
        <v>0</v>
      </c>
      <c r="T23" s="5" t="s">
        <v>15</v>
      </c>
      <c r="U23" s="4">
        <v>1.7</v>
      </c>
      <c r="V23" s="5">
        <v>6.3</v>
      </c>
      <c r="W23" s="5" t="s">
        <v>15</v>
      </c>
      <c r="X23" s="5" t="s">
        <v>15</v>
      </c>
      <c r="Y23" s="5" t="s">
        <v>15</v>
      </c>
      <c r="Z23" s="5" t="s">
        <v>15</v>
      </c>
      <c r="AA23" s="5" t="s">
        <v>15</v>
      </c>
      <c r="AB23" s="5" t="s">
        <v>15</v>
      </c>
      <c r="AC23" s="23">
        <f t="shared" si="0"/>
        <v>0.9860788863109049</v>
      </c>
      <c r="AD23" s="3"/>
    </row>
    <row r="24" spans="1:30" x14ac:dyDescent="0.2">
      <c r="A24" s="40">
        <v>7343</v>
      </c>
      <c r="B24" s="277"/>
      <c r="C24" s="40" t="s">
        <v>141</v>
      </c>
      <c r="D24" s="264" t="s">
        <v>60</v>
      </c>
      <c r="E24" s="264"/>
      <c r="F24" s="4">
        <v>6.05</v>
      </c>
      <c r="G24" s="4">
        <v>6.39</v>
      </c>
      <c r="H24" s="5">
        <v>0</v>
      </c>
      <c r="I24" s="40">
        <v>22</v>
      </c>
      <c r="J24" s="40" t="s">
        <v>15</v>
      </c>
      <c r="K24" s="40">
        <v>0.76</v>
      </c>
      <c r="L24" s="6">
        <v>0.06</v>
      </c>
      <c r="M24" s="4">
        <v>0</v>
      </c>
      <c r="N24" s="4">
        <v>1.1000000000000001</v>
      </c>
      <c r="O24" s="4">
        <v>0.88</v>
      </c>
      <c r="P24" s="4">
        <v>0.88</v>
      </c>
      <c r="Q24" s="4">
        <v>1.98</v>
      </c>
      <c r="R24" s="5">
        <v>44.4</v>
      </c>
      <c r="S24" s="5">
        <v>0</v>
      </c>
      <c r="T24" s="5" t="s">
        <v>15</v>
      </c>
      <c r="U24" s="4">
        <v>1.43</v>
      </c>
      <c r="V24" s="5">
        <v>3.6</v>
      </c>
      <c r="W24" s="5" t="s">
        <v>15</v>
      </c>
      <c r="X24" s="5" t="s">
        <v>15</v>
      </c>
      <c r="Y24" s="5" t="s">
        <v>15</v>
      </c>
      <c r="Z24" s="5" t="s">
        <v>15</v>
      </c>
      <c r="AA24" s="5" t="s">
        <v>15</v>
      </c>
      <c r="AB24" s="5" t="s">
        <v>15</v>
      </c>
      <c r="AC24" s="23">
        <f t="shared" si="0"/>
        <v>0.82946635730858465</v>
      </c>
      <c r="AD24" s="3"/>
    </row>
    <row r="25" spans="1:30" x14ac:dyDescent="0.2">
      <c r="A25" s="40">
        <v>7344</v>
      </c>
      <c r="B25" s="230"/>
      <c r="C25" s="40" t="s">
        <v>142</v>
      </c>
      <c r="D25" s="264" t="s">
        <v>61</v>
      </c>
      <c r="E25" s="264"/>
      <c r="F25" s="4">
        <v>5.69</v>
      </c>
      <c r="G25" s="4">
        <v>6.44</v>
      </c>
      <c r="H25" s="5">
        <v>0</v>
      </c>
      <c r="I25" s="40">
        <v>8</v>
      </c>
      <c r="J25" s="40" t="s">
        <v>15</v>
      </c>
      <c r="K25" s="40">
        <v>0.44</v>
      </c>
      <c r="L25" s="6">
        <v>0.02</v>
      </c>
      <c r="M25" s="4">
        <v>0</v>
      </c>
      <c r="N25" s="4">
        <v>1</v>
      </c>
      <c r="O25" s="4">
        <v>0.48</v>
      </c>
      <c r="P25" s="4">
        <v>0.48</v>
      </c>
      <c r="Q25" s="4">
        <v>1.48</v>
      </c>
      <c r="R25" s="5">
        <v>32.4</v>
      </c>
      <c r="S25" s="5">
        <v>0</v>
      </c>
      <c r="T25" s="5" t="s">
        <v>15</v>
      </c>
      <c r="U25" s="4">
        <v>1.17</v>
      </c>
      <c r="V25" s="5">
        <v>3.5</v>
      </c>
      <c r="W25" s="5" t="s">
        <v>15</v>
      </c>
      <c r="X25" s="5" t="s">
        <v>15</v>
      </c>
      <c r="Y25" s="5" t="s">
        <v>15</v>
      </c>
      <c r="Z25" s="5" t="s">
        <v>15</v>
      </c>
      <c r="AA25" s="5" t="s">
        <v>15</v>
      </c>
      <c r="AB25" s="5" t="s">
        <v>15</v>
      </c>
      <c r="AC25" s="23">
        <f t="shared" si="0"/>
        <v>0.67865429234338748</v>
      </c>
      <c r="AD25" s="3"/>
    </row>
    <row r="26" spans="1:30" ht="18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221" t="s">
        <v>534</v>
      </c>
      <c r="V26" s="3"/>
      <c r="W26" s="3"/>
      <c r="X26" s="3"/>
      <c r="Y26" s="3"/>
      <c r="Z26" s="3"/>
      <c r="AA26" s="3"/>
      <c r="AB26" s="3"/>
      <c r="AC26" s="225" t="s">
        <v>536</v>
      </c>
      <c r="AD26" s="3"/>
    </row>
    <row r="27" spans="1:30" ht="19.5" thickBot="1" x14ac:dyDescent="0.35">
      <c r="A27" s="234" t="s">
        <v>168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6"/>
      <c r="L27" s="3"/>
      <c r="M27" s="3"/>
      <c r="N27" s="3"/>
      <c r="O27" s="3"/>
      <c r="P27" s="3"/>
      <c r="Q27" s="3"/>
      <c r="R27" s="3"/>
      <c r="S27" s="3"/>
      <c r="T27" s="3"/>
      <c r="U27" s="222">
        <f>(U21*5+U22*15+U23*20)/(5+15+20)</f>
        <v>2.3187500000000001</v>
      </c>
      <c r="V27" s="3"/>
      <c r="W27" s="3"/>
      <c r="X27" s="3"/>
      <c r="Y27" s="3"/>
      <c r="Z27" s="3"/>
      <c r="AA27" s="3"/>
      <c r="AB27" s="3"/>
      <c r="AC27" s="226">
        <f>AVERAGE(AC23:AC25)</f>
        <v>0.83139984532095912</v>
      </c>
      <c r="AD27" s="3"/>
    </row>
    <row r="28" spans="1:30" ht="18" x14ac:dyDescent="0.35">
      <c r="A28" s="86" t="s">
        <v>187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3"/>
      <c r="M28" s="3"/>
      <c r="N28" s="3"/>
      <c r="O28" s="3"/>
      <c r="P28" s="3"/>
      <c r="Q28" s="3"/>
      <c r="R28" s="3"/>
      <c r="S28" s="3"/>
      <c r="T28" s="3"/>
      <c r="U28" s="223" t="s">
        <v>535</v>
      </c>
      <c r="V28" s="3"/>
      <c r="W28" s="3"/>
      <c r="X28" s="3"/>
      <c r="Y28" s="3"/>
      <c r="Z28" s="3"/>
      <c r="AA28" s="3"/>
      <c r="AB28" s="3"/>
      <c r="AC28" s="3"/>
      <c r="AD28" s="3"/>
    </row>
    <row r="29" spans="1:30" ht="31.5" x14ac:dyDescent="0.3">
      <c r="A29" s="239" t="s">
        <v>0</v>
      </c>
      <c r="B29" s="240" t="s">
        <v>136</v>
      </c>
      <c r="C29" s="240" t="s">
        <v>137</v>
      </c>
      <c r="D29" s="242" t="s">
        <v>1</v>
      </c>
      <c r="E29" s="242"/>
      <c r="F29" s="42" t="s">
        <v>176</v>
      </c>
      <c r="G29" s="42" t="s">
        <v>175</v>
      </c>
      <c r="H29" s="43" t="s">
        <v>174</v>
      </c>
      <c r="I29" s="43" t="s">
        <v>173</v>
      </c>
      <c r="J29" s="243" t="s">
        <v>172</v>
      </c>
      <c r="K29" s="244"/>
      <c r="L29" s="3"/>
      <c r="M29" s="3"/>
      <c r="N29" s="3"/>
      <c r="O29" s="3"/>
      <c r="P29" s="3"/>
      <c r="Q29" s="3"/>
      <c r="R29" s="3"/>
      <c r="S29" s="3"/>
      <c r="T29" s="3"/>
      <c r="U29" s="224">
        <f>U27*40</f>
        <v>92.75</v>
      </c>
      <c r="V29" s="3"/>
      <c r="W29" s="3"/>
      <c r="X29" s="3"/>
      <c r="Y29" s="3"/>
      <c r="Z29" s="3"/>
      <c r="AA29" s="3"/>
      <c r="AB29" s="3"/>
      <c r="AC29" s="3"/>
      <c r="AD29" s="3"/>
    </row>
    <row r="30" spans="1:30" ht="15.75" x14ac:dyDescent="0.2">
      <c r="A30" s="239"/>
      <c r="B30" s="241"/>
      <c r="C30" s="241"/>
      <c r="D30" s="242"/>
      <c r="E30" s="242"/>
      <c r="F30" s="242" t="s">
        <v>171</v>
      </c>
      <c r="G30" s="242"/>
      <c r="H30" s="242"/>
      <c r="I30" s="242"/>
      <c r="J30" s="245"/>
      <c r="K30" s="246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x14ac:dyDescent="0.2">
      <c r="A31" s="40">
        <v>4085</v>
      </c>
      <c r="B31" s="229" t="s">
        <v>149</v>
      </c>
      <c r="C31" s="40" t="s">
        <v>138</v>
      </c>
      <c r="D31" s="264" t="s">
        <v>57</v>
      </c>
      <c r="E31" s="264"/>
      <c r="F31" s="40">
        <v>10</v>
      </c>
      <c r="G31" s="40">
        <v>27</v>
      </c>
      <c r="H31" s="40">
        <v>16</v>
      </c>
      <c r="I31" s="40">
        <v>47</v>
      </c>
      <c r="J31" s="270" t="s">
        <v>173</v>
      </c>
      <c r="K31" s="271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x14ac:dyDescent="0.2">
      <c r="A32" s="40">
        <v>4086</v>
      </c>
      <c r="B32" s="277"/>
      <c r="C32" s="11" t="s">
        <v>140</v>
      </c>
      <c r="D32" s="264" t="s">
        <v>58</v>
      </c>
      <c r="E32" s="264"/>
      <c r="F32" s="40">
        <v>10</v>
      </c>
      <c r="G32" s="40">
        <v>22</v>
      </c>
      <c r="H32" s="40">
        <v>14</v>
      </c>
      <c r="I32" s="40">
        <v>54</v>
      </c>
      <c r="J32" s="270" t="s">
        <v>173</v>
      </c>
      <c r="K32" s="27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x14ac:dyDescent="0.2">
      <c r="A33" s="40">
        <v>4087</v>
      </c>
      <c r="B33" s="277"/>
      <c r="C33" s="40" t="s">
        <v>139</v>
      </c>
      <c r="D33" s="264" t="s">
        <v>59</v>
      </c>
      <c r="E33" s="264"/>
      <c r="F33" s="40">
        <v>9</v>
      </c>
      <c r="G33" s="40">
        <v>23</v>
      </c>
      <c r="H33" s="40">
        <v>13</v>
      </c>
      <c r="I33" s="40">
        <v>55</v>
      </c>
      <c r="J33" s="270" t="s">
        <v>173</v>
      </c>
      <c r="K33" s="271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x14ac:dyDescent="0.2">
      <c r="A34" s="40">
        <v>4088</v>
      </c>
      <c r="B34" s="277"/>
      <c r="C34" s="40" t="s">
        <v>141</v>
      </c>
      <c r="D34" s="264" t="s">
        <v>60</v>
      </c>
      <c r="E34" s="264"/>
      <c r="F34" s="40">
        <v>8</v>
      </c>
      <c r="G34" s="40">
        <v>25</v>
      </c>
      <c r="H34" s="40">
        <v>13</v>
      </c>
      <c r="I34" s="40">
        <v>54</v>
      </c>
      <c r="J34" s="270" t="s">
        <v>173</v>
      </c>
      <c r="K34" s="271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x14ac:dyDescent="0.2">
      <c r="A35" s="40">
        <v>4089</v>
      </c>
      <c r="B35" s="230"/>
      <c r="C35" s="40" t="s">
        <v>142</v>
      </c>
      <c r="D35" s="264" t="s">
        <v>61</v>
      </c>
      <c r="E35" s="264"/>
      <c r="F35" s="40">
        <v>9</v>
      </c>
      <c r="G35" s="40">
        <v>23</v>
      </c>
      <c r="H35" s="40">
        <v>13</v>
      </c>
      <c r="I35" s="40">
        <v>55</v>
      </c>
      <c r="J35" s="270" t="s">
        <v>173</v>
      </c>
      <c r="K35" s="271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5.6" thickBo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6.5" thickBot="1" x14ac:dyDescent="0.25">
      <c r="A37" s="234" t="s">
        <v>192</v>
      </c>
      <c r="B37" s="235"/>
      <c r="C37" s="235"/>
      <c r="D37" s="235"/>
      <c r="E37" s="235"/>
      <c r="F37" s="235"/>
      <c r="G37" s="235"/>
      <c r="H37" s="235"/>
      <c r="I37" s="236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5.6" x14ac:dyDescent="0.3">
      <c r="A38" s="92" t="s">
        <v>195</v>
      </c>
      <c r="B38" s="92"/>
      <c r="C38" s="92"/>
      <c r="D38" s="9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5.75" x14ac:dyDescent="0.2">
      <c r="A39" s="253" t="s">
        <v>191</v>
      </c>
      <c r="B39" s="253" t="s">
        <v>136</v>
      </c>
      <c r="C39" s="253" t="s">
        <v>137</v>
      </c>
      <c r="D39" s="243" t="s">
        <v>190</v>
      </c>
      <c r="E39" s="244"/>
      <c r="F39" s="43" t="s">
        <v>189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5.75" x14ac:dyDescent="0.2">
      <c r="A40" s="255"/>
      <c r="B40" s="255"/>
      <c r="C40" s="255"/>
      <c r="D40" s="245"/>
      <c r="E40" s="246"/>
      <c r="F40" s="43" t="s">
        <v>171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x14ac:dyDescent="0.2">
      <c r="A41" s="40">
        <v>7340</v>
      </c>
      <c r="B41" s="229" t="s">
        <v>149</v>
      </c>
      <c r="C41" s="40" t="s">
        <v>138</v>
      </c>
      <c r="D41" s="270" t="s">
        <v>57</v>
      </c>
      <c r="E41" s="271"/>
      <c r="F41" s="6">
        <v>0.18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x14ac:dyDescent="0.2">
      <c r="A42" s="40">
        <v>7341</v>
      </c>
      <c r="B42" s="277"/>
      <c r="C42" s="11" t="s">
        <v>140</v>
      </c>
      <c r="D42" s="270" t="s">
        <v>58</v>
      </c>
      <c r="E42" s="271"/>
      <c r="F42" s="6">
        <v>0.1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x14ac:dyDescent="0.2">
      <c r="A43" s="40">
        <v>7342</v>
      </c>
      <c r="B43" s="277"/>
      <c r="C43" s="40" t="s">
        <v>139</v>
      </c>
      <c r="D43" s="270" t="s">
        <v>59</v>
      </c>
      <c r="E43" s="271"/>
      <c r="F43" s="6">
        <v>7.0000000000000007E-2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x14ac:dyDescent="0.2">
      <c r="A44" s="40">
        <v>7343</v>
      </c>
      <c r="B44" s="277"/>
      <c r="C44" s="51" t="s">
        <v>141</v>
      </c>
      <c r="D44" s="270" t="s">
        <v>60</v>
      </c>
      <c r="E44" s="271"/>
      <c r="F44" s="6">
        <v>0.06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x14ac:dyDescent="0.2">
      <c r="A45" s="40">
        <v>7344</v>
      </c>
      <c r="B45" s="230"/>
      <c r="C45" s="40" t="s">
        <v>142</v>
      </c>
      <c r="D45" s="270" t="s">
        <v>61</v>
      </c>
      <c r="E45" s="271"/>
      <c r="F45" s="6">
        <v>0.04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5.6" thickBo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6.5" thickBot="1" x14ac:dyDescent="0.25">
      <c r="A47" s="234" t="s">
        <v>196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6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15.6" x14ac:dyDescent="0.3">
      <c r="A48" s="94" t="s">
        <v>214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15.75" x14ac:dyDescent="0.2">
      <c r="A49" s="253" t="s">
        <v>136</v>
      </c>
      <c r="B49" s="253" t="s">
        <v>137</v>
      </c>
      <c r="C49" s="229" t="s">
        <v>179</v>
      </c>
      <c r="D49" s="228" t="s">
        <v>213</v>
      </c>
      <c r="E49" s="228"/>
      <c r="F49" s="228"/>
      <c r="G49" s="228"/>
      <c r="H49" s="228"/>
      <c r="I49" s="228"/>
      <c r="J49" s="228"/>
      <c r="K49" s="229" t="s">
        <v>179</v>
      </c>
      <c r="L49" s="237" t="s">
        <v>212</v>
      </c>
      <c r="M49" s="237" t="s">
        <v>211</v>
      </c>
      <c r="N49" s="237" t="s">
        <v>210</v>
      </c>
      <c r="O49" s="228" t="s">
        <v>509</v>
      </c>
      <c r="P49" s="228" t="s">
        <v>530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x14ac:dyDescent="0.2">
      <c r="A50" s="254"/>
      <c r="B50" s="254"/>
      <c r="C50" s="277"/>
      <c r="D50" s="52">
        <v>-2</v>
      </c>
      <c r="E50" s="52">
        <v>-6</v>
      </c>
      <c r="F50" s="52">
        <v>-10</v>
      </c>
      <c r="G50" s="52">
        <v>-30</v>
      </c>
      <c r="H50" s="52">
        <v>-60</v>
      </c>
      <c r="I50" s="52">
        <v>-100</v>
      </c>
      <c r="J50" s="52">
        <v>-1500</v>
      </c>
      <c r="K50" s="277"/>
      <c r="L50" s="237"/>
      <c r="M50" s="237"/>
      <c r="N50" s="237"/>
      <c r="O50" s="228"/>
      <c r="P50" s="228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8" x14ac:dyDescent="0.25">
      <c r="A51" s="255"/>
      <c r="B51" s="255"/>
      <c r="C51" s="230"/>
      <c r="D51" s="288" t="s">
        <v>209</v>
      </c>
      <c r="E51" s="288"/>
      <c r="F51" s="288"/>
      <c r="G51" s="288"/>
      <c r="H51" s="288"/>
      <c r="I51" s="288"/>
      <c r="J51" s="288"/>
      <c r="K51" s="230"/>
      <c r="L51" s="228" t="s">
        <v>208</v>
      </c>
      <c r="M51" s="228"/>
      <c r="N51" s="43" t="s">
        <v>207</v>
      </c>
      <c r="O51" s="52" t="s">
        <v>510</v>
      </c>
      <c r="P51" s="214" t="s">
        <v>510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x14ac:dyDescent="0.2">
      <c r="A52" s="229" t="s">
        <v>149</v>
      </c>
      <c r="B52" s="40" t="s">
        <v>138</v>
      </c>
      <c r="C52" s="40" t="s">
        <v>265</v>
      </c>
      <c r="D52" s="21">
        <v>0.497</v>
      </c>
      <c r="E52" s="21">
        <v>0.36599999999999999</v>
      </c>
      <c r="F52" s="21">
        <v>0.32600000000000001</v>
      </c>
      <c r="G52" s="21">
        <v>0.27600000000000002</v>
      </c>
      <c r="H52" s="21">
        <v>0.26600000000000001</v>
      </c>
      <c r="I52" s="21">
        <v>0.25</v>
      </c>
      <c r="J52" s="21">
        <v>0.17399999999999999</v>
      </c>
      <c r="K52" s="40" t="s">
        <v>266</v>
      </c>
      <c r="L52" s="4">
        <v>1.1299999999999999</v>
      </c>
      <c r="M52" s="4">
        <v>2.61</v>
      </c>
      <c r="N52" s="21">
        <v>80.197000000000003</v>
      </c>
      <c r="O52" s="23">
        <f>(1-(L52/M52))</f>
        <v>0.56704980842911878</v>
      </c>
      <c r="P52" s="23">
        <f>(O52*0.95)</f>
        <v>0.53869731800766285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x14ac:dyDescent="0.2">
      <c r="A53" s="277"/>
      <c r="B53" s="11" t="s">
        <v>140</v>
      </c>
      <c r="C53" s="40" t="s">
        <v>267</v>
      </c>
      <c r="D53" s="21">
        <v>0.39800000000000002</v>
      </c>
      <c r="E53" s="21">
        <v>0.32800000000000001</v>
      </c>
      <c r="F53" s="21">
        <v>0.30199999999999999</v>
      </c>
      <c r="G53" s="21">
        <v>0.25900000000000001</v>
      </c>
      <c r="H53" s="21">
        <v>0.25</v>
      </c>
      <c r="I53" s="21">
        <v>0.23599999999999999</v>
      </c>
      <c r="J53" s="21">
        <v>0.16900000000000001</v>
      </c>
      <c r="K53" s="40" t="s">
        <v>268</v>
      </c>
      <c r="L53" s="4">
        <v>1.23</v>
      </c>
      <c r="M53" s="4">
        <v>2.65</v>
      </c>
      <c r="N53" s="21">
        <v>18.062000000000001</v>
      </c>
      <c r="O53" s="23">
        <f>(1-(L53/M53))</f>
        <v>0.53584905660377358</v>
      </c>
      <c r="P53" s="23">
        <f t="shared" ref="P53:P56" si="1">(O53*0.95)</f>
        <v>0.50905660377358486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x14ac:dyDescent="0.2">
      <c r="A54" s="277"/>
      <c r="B54" s="40" t="s">
        <v>139</v>
      </c>
      <c r="C54" s="40" t="s">
        <v>269</v>
      </c>
      <c r="D54" s="21">
        <v>0.51400000000000001</v>
      </c>
      <c r="E54" s="21">
        <v>0.39700000000000002</v>
      </c>
      <c r="F54" s="21">
        <v>0.34899999999999998</v>
      </c>
      <c r="G54" s="21">
        <v>0.30099999999999999</v>
      </c>
      <c r="H54" s="21">
        <v>0.27400000000000002</v>
      </c>
      <c r="I54" s="21">
        <v>0.255</v>
      </c>
      <c r="J54" s="21">
        <v>0.17199999999999999</v>
      </c>
      <c r="K54" s="40" t="s">
        <v>270</v>
      </c>
      <c r="L54" s="4">
        <v>1.08</v>
      </c>
      <c r="M54" s="4">
        <v>2.61</v>
      </c>
      <c r="N54" s="21">
        <v>17.773</v>
      </c>
      <c r="O54" s="23">
        <f t="shared" ref="O54:O55" si="2">(1-(L54/M54))</f>
        <v>0.58620689655172409</v>
      </c>
      <c r="P54" s="23">
        <f t="shared" si="1"/>
        <v>0.55689655172413788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x14ac:dyDescent="0.2">
      <c r="A55" s="277"/>
      <c r="B55" s="40" t="s">
        <v>141</v>
      </c>
      <c r="C55" s="40" t="s">
        <v>271</v>
      </c>
      <c r="D55" s="21">
        <v>0.53600000000000003</v>
      </c>
      <c r="E55" s="21">
        <v>0.40699999999999997</v>
      </c>
      <c r="F55" s="21">
        <v>0.35799999999999998</v>
      </c>
      <c r="G55" s="21">
        <v>0.31</v>
      </c>
      <c r="H55" s="21">
        <v>0.29199999999999998</v>
      </c>
      <c r="I55" s="21">
        <v>0.26900000000000002</v>
      </c>
      <c r="J55" s="21">
        <v>0.18</v>
      </c>
      <c r="K55" s="40" t="s">
        <v>272</v>
      </c>
      <c r="L55" s="4">
        <v>1.05</v>
      </c>
      <c r="M55" s="4">
        <v>2.64</v>
      </c>
      <c r="N55" s="21">
        <v>28.177</v>
      </c>
      <c r="O55" s="23">
        <f t="shared" si="2"/>
        <v>0.60227272727272729</v>
      </c>
      <c r="P55" s="23">
        <f t="shared" si="1"/>
        <v>0.57215909090909089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">
      <c r="A56" s="230"/>
      <c r="B56" s="40" t="s">
        <v>142</v>
      </c>
      <c r="C56" s="40" t="s">
        <v>273</v>
      </c>
      <c r="D56" s="21">
        <v>0.47699999999999998</v>
      </c>
      <c r="E56" s="21">
        <v>0.375</v>
      </c>
      <c r="F56" s="21">
        <v>0.34</v>
      </c>
      <c r="G56" s="21">
        <v>0.30299999999999999</v>
      </c>
      <c r="H56" s="21">
        <v>0.28799999999999998</v>
      </c>
      <c r="I56" s="21">
        <v>0.27300000000000002</v>
      </c>
      <c r="J56" s="21">
        <v>0.18099999999999999</v>
      </c>
      <c r="K56" s="40" t="s">
        <v>274</v>
      </c>
      <c r="L56" s="4">
        <v>1.06</v>
      </c>
      <c r="M56" s="4">
        <v>2.69</v>
      </c>
      <c r="N56" s="21">
        <v>19.507000000000001</v>
      </c>
      <c r="O56" s="23">
        <f>(1-(L56/M56))</f>
        <v>0.60594795539033453</v>
      </c>
      <c r="P56" s="23">
        <f t="shared" si="1"/>
        <v>0.57565055762081774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ht="15.75" x14ac:dyDescent="0.2">
      <c r="A58" s="253" t="s">
        <v>136</v>
      </c>
      <c r="B58" s="253" t="s">
        <v>137</v>
      </c>
      <c r="C58" s="229" t="s">
        <v>179</v>
      </c>
      <c r="D58" s="228" t="s">
        <v>213</v>
      </c>
      <c r="E58" s="228"/>
      <c r="F58" s="228"/>
      <c r="G58" s="228"/>
      <c r="H58" s="228"/>
      <c r="I58" s="228"/>
      <c r="J58" s="228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">
      <c r="A59" s="254"/>
      <c r="B59" s="254"/>
      <c r="C59" s="277"/>
      <c r="D59" s="52">
        <v>-2</v>
      </c>
      <c r="E59" s="52">
        <v>-6</v>
      </c>
      <c r="F59" s="52">
        <v>-10</v>
      </c>
      <c r="G59" s="52">
        <v>-30</v>
      </c>
      <c r="H59" s="52">
        <v>-60</v>
      </c>
      <c r="I59" s="52">
        <v>-100</v>
      </c>
      <c r="J59" s="52">
        <v>-1500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8.75" x14ac:dyDescent="0.25">
      <c r="A60" s="255"/>
      <c r="B60" s="255"/>
      <c r="C60" s="230"/>
      <c r="D60" s="288" t="s">
        <v>458</v>
      </c>
      <c r="E60" s="288"/>
      <c r="F60" s="288"/>
      <c r="G60" s="288"/>
      <c r="H60" s="288"/>
      <c r="I60" s="288"/>
      <c r="J60" s="288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x14ac:dyDescent="0.2">
      <c r="A61" s="229" t="s">
        <v>149</v>
      </c>
      <c r="B61" s="40" t="s">
        <v>138</v>
      </c>
      <c r="C61" s="40" t="s">
        <v>265</v>
      </c>
      <c r="D61" s="21">
        <f>D52*$L52</f>
        <v>0.56160999999999994</v>
      </c>
      <c r="E61" s="21">
        <f t="shared" ref="E61:J61" si="3">E52*$L52</f>
        <v>0.41357999999999995</v>
      </c>
      <c r="F61" s="21">
        <f t="shared" si="3"/>
        <v>0.36837999999999999</v>
      </c>
      <c r="G61" s="21">
        <f t="shared" si="3"/>
        <v>0.31187999999999999</v>
      </c>
      <c r="H61" s="21">
        <f t="shared" si="3"/>
        <v>0.30058000000000001</v>
      </c>
      <c r="I61" s="21">
        <f t="shared" si="3"/>
        <v>0.28249999999999997</v>
      </c>
      <c r="J61" s="21">
        <f t="shared" si="3"/>
        <v>0.19661999999999996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x14ac:dyDescent="0.2">
      <c r="A62" s="277"/>
      <c r="B62" s="11" t="s">
        <v>140</v>
      </c>
      <c r="C62" s="40" t="s">
        <v>267</v>
      </c>
      <c r="D62" s="21">
        <f t="shared" ref="D62:J62" si="4">D53*$L53</f>
        <v>0.48954000000000003</v>
      </c>
      <c r="E62" s="21">
        <f t="shared" si="4"/>
        <v>0.40344000000000002</v>
      </c>
      <c r="F62" s="21">
        <f t="shared" si="4"/>
        <v>0.37145999999999996</v>
      </c>
      <c r="G62" s="21">
        <f t="shared" si="4"/>
        <v>0.31857000000000002</v>
      </c>
      <c r="H62" s="21">
        <f t="shared" si="4"/>
        <v>0.3075</v>
      </c>
      <c r="I62" s="21">
        <f t="shared" si="4"/>
        <v>0.29027999999999998</v>
      </c>
      <c r="J62" s="21">
        <f t="shared" si="4"/>
        <v>0.20787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x14ac:dyDescent="0.2">
      <c r="A63" s="277"/>
      <c r="B63" s="40" t="s">
        <v>139</v>
      </c>
      <c r="C63" s="40" t="s">
        <v>269</v>
      </c>
      <c r="D63" s="21">
        <f t="shared" ref="D63:J63" si="5">D54*$L54</f>
        <v>0.55512000000000006</v>
      </c>
      <c r="E63" s="21">
        <f t="shared" si="5"/>
        <v>0.42876000000000003</v>
      </c>
      <c r="F63" s="21">
        <f t="shared" si="5"/>
        <v>0.37691999999999998</v>
      </c>
      <c r="G63" s="21">
        <f t="shared" si="5"/>
        <v>0.32508000000000004</v>
      </c>
      <c r="H63" s="21">
        <f t="shared" si="5"/>
        <v>0.29592000000000002</v>
      </c>
      <c r="I63" s="21">
        <f t="shared" si="5"/>
        <v>0.27540000000000003</v>
      </c>
      <c r="J63" s="21">
        <f t="shared" si="5"/>
        <v>0.18576000000000001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x14ac:dyDescent="0.2">
      <c r="A64" s="277"/>
      <c r="B64" s="40" t="s">
        <v>141</v>
      </c>
      <c r="C64" s="40" t="s">
        <v>271</v>
      </c>
      <c r="D64" s="21">
        <f t="shared" ref="D64:J64" si="6">D55*$L55</f>
        <v>0.56280000000000008</v>
      </c>
      <c r="E64" s="21">
        <f t="shared" si="6"/>
        <v>0.42735000000000001</v>
      </c>
      <c r="F64" s="21">
        <f t="shared" si="6"/>
        <v>0.37590000000000001</v>
      </c>
      <c r="G64" s="21">
        <f t="shared" si="6"/>
        <v>0.32550000000000001</v>
      </c>
      <c r="H64" s="21">
        <f t="shared" si="6"/>
        <v>0.30659999999999998</v>
      </c>
      <c r="I64" s="21">
        <f t="shared" si="6"/>
        <v>0.28245000000000003</v>
      </c>
      <c r="J64" s="21">
        <f t="shared" si="6"/>
        <v>0.189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x14ac:dyDescent="0.2">
      <c r="A65" s="230"/>
      <c r="B65" s="40" t="s">
        <v>142</v>
      </c>
      <c r="C65" s="40" t="s">
        <v>273</v>
      </c>
      <c r="D65" s="21">
        <f t="shared" ref="D65:J65" si="7">D56*$L56</f>
        <v>0.50561999999999996</v>
      </c>
      <c r="E65" s="21">
        <f t="shared" si="7"/>
        <v>0.39750000000000002</v>
      </c>
      <c r="F65" s="21">
        <f t="shared" si="7"/>
        <v>0.36040000000000005</v>
      </c>
      <c r="G65" s="21">
        <f t="shared" si="7"/>
        <v>0.32118000000000002</v>
      </c>
      <c r="H65" s="21">
        <f t="shared" si="7"/>
        <v>0.30528</v>
      </c>
      <c r="I65" s="21">
        <f t="shared" si="7"/>
        <v>0.28938000000000003</v>
      </c>
      <c r="J65" s="21">
        <f t="shared" si="7"/>
        <v>0.19186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15.75" thickBot="1" x14ac:dyDescent="0.25">
      <c r="A66" s="3"/>
      <c r="B66" s="3"/>
      <c r="C66" s="8"/>
      <c r="D66" s="8"/>
      <c r="E66" s="8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6.5" thickBot="1" x14ac:dyDescent="0.3">
      <c r="A67" s="286" t="s">
        <v>411</v>
      </c>
      <c r="B67" s="287"/>
      <c r="C67" s="89"/>
      <c r="D67" s="89"/>
      <c r="E67" s="89"/>
      <c r="F67" s="114"/>
      <c r="G67" s="114"/>
      <c r="H67" s="114"/>
      <c r="I67" s="114"/>
      <c r="J67" s="115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x14ac:dyDescent="0.2">
      <c r="A68" s="259" t="s">
        <v>137</v>
      </c>
      <c r="B68" s="262" t="s">
        <v>413</v>
      </c>
      <c r="C68" s="96"/>
      <c r="D68" s="96"/>
      <c r="E68" s="96"/>
      <c r="F68" s="106"/>
      <c r="G68" s="106"/>
      <c r="H68" s="106"/>
      <c r="I68" s="106"/>
      <c r="J68" s="106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x14ac:dyDescent="0.2">
      <c r="A69" s="260"/>
      <c r="B69" s="263"/>
      <c r="C69" s="96"/>
      <c r="D69" s="96"/>
      <c r="E69" s="96"/>
      <c r="F69" s="96"/>
      <c r="G69" s="96"/>
      <c r="H69" s="96"/>
      <c r="I69" s="96"/>
      <c r="J69" s="96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15.75" thickBot="1" x14ac:dyDescent="0.25">
      <c r="A70" s="292"/>
      <c r="B70" s="293"/>
      <c r="C70" s="96"/>
      <c r="D70" s="96"/>
      <c r="E70" s="96"/>
      <c r="F70" s="96"/>
      <c r="G70" s="96"/>
      <c r="H70" s="96"/>
      <c r="I70" s="96"/>
      <c r="J70" s="96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x14ac:dyDescent="0.2">
      <c r="A71" s="146" t="s">
        <v>138</v>
      </c>
      <c r="B71" s="147" t="s">
        <v>418</v>
      </c>
      <c r="C71" s="8"/>
      <c r="D71" s="8"/>
      <c r="E71" s="8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15.75" thickBot="1" x14ac:dyDescent="0.25">
      <c r="A72" s="148" t="s">
        <v>142</v>
      </c>
      <c r="B72" s="149" t="s">
        <v>416</v>
      </c>
      <c r="C72" s="8"/>
      <c r="D72" s="8"/>
      <c r="E72" s="8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</sheetData>
  <mergeCells count="70">
    <mergeCell ref="P49:P50"/>
    <mergeCell ref="B41:B45"/>
    <mergeCell ref="A52:A56"/>
    <mergeCell ref="M49:M50"/>
    <mergeCell ref="N49:N50"/>
    <mergeCell ref="D51:J51"/>
    <mergeCell ref="L51:M51"/>
    <mergeCell ref="A49:A51"/>
    <mergeCell ref="B49:B51"/>
    <mergeCell ref="C49:C51"/>
    <mergeCell ref="D49:J49"/>
    <mergeCell ref="K49:K51"/>
    <mergeCell ref="L49:L50"/>
    <mergeCell ref="D41:E41"/>
    <mergeCell ref="D42:E42"/>
    <mergeCell ref="D43:E43"/>
    <mergeCell ref="D44:E44"/>
    <mergeCell ref="D45:E45"/>
    <mergeCell ref="J35:K35"/>
    <mergeCell ref="A27:K27"/>
    <mergeCell ref="A39:A40"/>
    <mergeCell ref="B39:B40"/>
    <mergeCell ref="C39:C40"/>
    <mergeCell ref="D39:E40"/>
    <mergeCell ref="A37:I37"/>
    <mergeCell ref="J29:K30"/>
    <mergeCell ref="F30:I30"/>
    <mergeCell ref="D32:E32"/>
    <mergeCell ref="D33:E33"/>
    <mergeCell ref="D34:E34"/>
    <mergeCell ref="D31:E31"/>
    <mergeCell ref="J31:K31"/>
    <mergeCell ref="J32:K32"/>
    <mergeCell ref="J33:K33"/>
    <mergeCell ref="J34:K34"/>
    <mergeCell ref="B31:B35"/>
    <mergeCell ref="C29:C30"/>
    <mergeCell ref="B29:B30"/>
    <mergeCell ref="A68:A70"/>
    <mergeCell ref="B68:B70"/>
    <mergeCell ref="H20:J20"/>
    <mergeCell ref="D25:E25"/>
    <mergeCell ref="B21:B25"/>
    <mergeCell ref="A19:A20"/>
    <mergeCell ref="D19:E20"/>
    <mergeCell ref="F19:G19"/>
    <mergeCell ref="C19:C20"/>
    <mergeCell ref="B19:B20"/>
    <mergeCell ref="D21:E21"/>
    <mergeCell ref="D22:E22"/>
    <mergeCell ref="D23:E23"/>
    <mergeCell ref="D24:E24"/>
    <mergeCell ref="A29:A30"/>
    <mergeCell ref="D29:E30"/>
    <mergeCell ref="O49:O50"/>
    <mergeCell ref="A1:E1"/>
    <mergeCell ref="A67:B67"/>
    <mergeCell ref="A47:O47"/>
    <mergeCell ref="A17:AC17"/>
    <mergeCell ref="A61:A65"/>
    <mergeCell ref="A58:A60"/>
    <mergeCell ref="B58:B60"/>
    <mergeCell ref="C58:C60"/>
    <mergeCell ref="D58:J58"/>
    <mergeCell ref="D60:J60"/>
    <mergeCell ref="D35:E35"/>
    <mergeCell ref="K20:N20"/>
    <mergeCell ref="W20:AB20"/>
    <mergeCell ref="O20:Q20"/>
    <mergeCell ref="R20:T20"/>
  </mergeCells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77"/>
  <sheetViews>
    <sheetView topLeftCell="F58" zoomScale="74" zoomScaleNormal="74" workbookViewId="0">
      <selection activeCell="O52" sqref="O52:O56"/>
    </sheetView>
  </sheetViews>
  <sheetFormatPr defaultColWidth="9.140625" defaultRowHeight="15" x14ac:dyDescent="0.25"/>
  <cols>
    <col min="1" max="1" width="29.85546875" style="84" bestFit="1" customWidth="1"/>
    <col min="2" max="2" width="24.140625" style="84" bestFit="1" customWidth="1"/>
    <col min="3" max="3" width="37.42578125" style="84" bestFit="1" customWidth="1"/>
    <col min="4" max="4" width="21.140625" style="84" bestFit="1" customWidth="1"/>
    <col min="5" max="5" width="137" style="84" bestFit="1" customWidth="1"/>
    <col min="6" max="6" width="17.5703125" style="84" customWidth="1"/>
    <col min="7" max="10" width="9.140625" style="84"/>
    <col min="11" max="11" width="10.42578125" style="84" bestFit="1" customWidth="1"/>
    <col min="12" max="12" width="23.140625" style="84" bestFit="1" customWidth="1"/>
    <col min="13" max="13" width="29.5703125" style="84" bestFit="1" customWidth="1"/>
    <col min="14" max="14" width="29.42578125" style="84" bestFit="1" customWidth="1"/>
    <col min="15" max="15" width="20.28515625" style="84" bestFit="1" customWidth="1"/>
    <col min="16" max="16" width="30.42578125" style="84" bestFit="1" customWidth="1"/>
    <col min="17" max="28" width="9.140625" style="84"/>
    <col min="29" max="29" width="17.5703125" style="84" bestFit="1" customWidth="1"/>
    <col min="30" max="16384" width="9.140625" style="84"/>
  </cols>
  <sheetData>
    <row r="1" spans="1:29" ht="30.75" thickBot="1" x14ac:dyDescent="0.3">
      <c r="A1" s="274" t="s">
        <v>478</v>
      </c>
      <c r="B1" s="275"/>
      <c r="C1" s="275"/>
      <c r="D1" s="275"/>
      <c r="E1" s="276"/>
      <c r="F1" s="34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ht="15.6" x14ac:dyDescent="0.3">
      <c r="A2" s="141" t="s">
        <v>440</v>
      </c>
      <c r="B2" s="48"/>
      <c r="C2" s="67" t="s">
        <v>441</v>
      </c>
      <c r="D2" s="80" t="s">
        <v>444</v>
      </c>
      <c r="E2" s="142" t="s">
        <v>466</v>
      </c>
      <c r="F2" s="34"/>
      <c r="G2" s="20"/>
      <c r="H2" s="83"/>
      <c r="I2" s="83"/>
      <c r="J2" s="83"/>
      <c r="K2" s="83"/>
      <c r="L2" s="83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29" ht="15.75" x14ac:dyDescent="0.25">
      <c r="A3" s="143" t="s">
        <v>442</v>
      </c>
      <c r="B3" s="47"/>
      <c r="C3" s="68" t="s">
        <v>517</v>
      </c>
      <c r="D3" s="81" t="s">
        <v>445</v>
      </c>
      <c r="E3" s="98" t="s">
        <v>481</v>
      </c>
      <c r="F3" s="61"/>
      <c r="G3" s="20"/>
      <c r="H3" s="83"/>
      <c r="I3" s="83"/>
      <c r="J3" s="83"/>
      <c r="K3" s="83"/>
      <c r="L3" s="83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pans="1:29" ht="15.6" x14ac:dyDescent="0.3">
      <c r="A4" s="143" t="s">
        <v>446</v>
      </c>
      <c r="B4" s="47"/>
      <c r="C4" s="175">
        <v>-20.039871999999999</v>
      </c>
      <c r="D4" s="81" t="s">
        <v>461</v>
      </c>
      <c r="E4" s="98" t="s">
        <v>480</v>
      </c>
      <c r="F4" s="61"/>
      <c r="G4" s="20"/>
      <c r="H4" s="83"/>
      <c r="I4" s="83"/>
      <c r="J4" s="83"/>
      <c r="K4" s="83"/>
      <c r="L4" s="83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</row>
    <row r="5" spans="1:29" ht="15.6" x14ac:dyDescent="0.3">
      <c r="A5" s="143" t="s">
        <v>460</v>
      </c>
      <c r="B5" s="47"/>
      <c r="C5" s="70">
        <v>709</v>
      </c>
      <c r="D5" s="81"/>
      <c r="E5" s="98"/>
      <c r="F5" s="61"/>
      <c r="G5" s="83"/>
      <c r="H5" s="83"/>
      <c r="I5" s="83"/>
      <c r="J5" s="83"/>
      <c r="K5" s="83"/>
      <c r="L5" s="83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</row>
    <row r="6" spans="1:29" ht="15.6" x14ac:dyDescent="0.3">
      <c r="A6" s="143" t="s">
        <v>447</v>
      </c>
      <c r="B6" s="47"/>
      <c r="C6" s="68">
        <v>-46.006687999999997</v>
      </c>
      <c r="D6" s="81"/>
      <c r="E6" s="98"/>
      <c r="F6" s="61"/>
      <c r="G6" s="83"/>
      <c r="H6" s="83"/>
      <c r="I6" s="83"/>
      <c r="J6" s="83"/>
      <c r="K6" s="83"/>
      <c r="L6" s="83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15.6" x14ac:dyDescent="0.3">
      <c r="A7" s="143" t="s">
        <v>448</v>
      </c>
      <c r="B7" s="47"/>
      <c r="C7" s="68" t="s">
        <v>462</v>
      </c>
      <c r="D7" s="81"/>
      <c r="E7" s="98"/>
      <c r="F7" s="61"/>
      <c r="G7" s="83"/>
      <c r="H7" s="83"/>
      <c r="I7" s="83"/>
      <c r="J7" s="83"/>
      <c r="K7" s="83"/>
      <c r="L7" s="83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</row>
    <row r="8" spans="1:29" ht="15.6" x14ac:dyDescent="0.3">
      <c r="A8" s="143" t="s">
        <v>449</v>
      </c>
      <c r="B8" s="47"/>
      <c r="C8" s="68" t="s">
        <v>531</v>
      </c>
      <c r="D8" s="81"/>
      <c r="E8" s="98"/>
      <c r="F8" s="61"/>
      <c r="G8" s="83"/>
      <c r="H8" s="83"/>
      <c r="I8" s="83"/>
      <c r="J8" s="83"/>
      <c r="K8" s="83"/>
      <c r="L8" s="83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</row>
    <row r="9" spans="1:29" ht="15.6" x14ac:dyDescent="0.3">
      <c r="A9" s="97" t="s">
        <v>450</v>
      </c>
      <c r="B9" s="47"/>
      <c r="C9" s="68">
        <v>5</v>
      </c>
      <c r="D9" s="81"/>
      <c r="E9" s="98"/>
      <c r="F9" s="61"/>
      <c r="G9" s="83"/>
      <c r="H9" s="83"/>
      <c r="I9" s="83"/>
      <c r="J9" s="83"/>
      <c r="K9" s="83"/>
      <c r="L9" s="83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</row>
    <row r="10" spans="1:29" ht="15.6" x14ac:dyDescent="0.3">
      <c r="A10" s="97" t="s">
        <v>451</v>
      </c>
      <c r="B10" s="47"/>
      <c r="C10" s="68" t="s">
        <v>479</v>
      </c>
      <c r="D10" s="81"/>
      <c r="E10" s="98"/>
      <c r="F10" s="61"/>
      <c r="G10" s="83"/>
      <c r="H10" s="83"/>
      <c r="I10" s="83"/>
      <c r="J10" s="83"/>
      <c r="K10" s="83"/>
      <c r="L10" s="83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29" ht="15.6" x14ac:dyDescent="0.3">
      <c r="A11" s="97" t="s">
        <v>452</v>
      </c>
      <c r="B11" s="47">
        <v>1</v>
      </c>
      <c r="C11" s="68" t="s">
        <v>453</v>
      </c>
      <c r="D11" s="81"/>
      <c r="E11" s="98"/>
      <c r="F11" s="61"/>
      <c r="G11" s="83"/>
      <c r="H11" s="83"/>
      <c r="I11" s="83"/>
      <c r="J11" s="83"/>
      <c r="K11" s="83"/>
      <c r="L11" s="83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29" ht="15.6" x14ac:dyDescent="0.3">
      <c r="A12" s="97" t="s">
        <v>454</v>
      </c>
      <c r="B12" s="47">
        <v>-99</v>
      </c>
      <c r="C12" s="68" t="s">
        <v>455</v>
      </c>
      <c r="D12" s="81"/>
      <c r="E12" s="98"/>
      <c r="F12" s="61"/>
      <c r="G12" s="83"/>
      <c r="H12" s="83"/>
      <c r="I12" s="83"/>
      <c r="J12" s="83"/>
      <c r="K12" s="83"/>
      <c r="L12" s="83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29" ht="15.6" x14ac:dyDescent="0.3">
      <c r="A13" s="143" t="s">
        <v>456</v>
      </c>
      <c r="B13" s="47">
        <v>0</v>
      </c>
      <c r="C13" s="68"/>
      <c r="D13" s="81"/>
      <c r="E13" s="98"/>
      <c r="F13" s="61"/>
      <c r="G13" s="83"/>
      <c r="H13" s="83"/>
      <c r="I13" s="83"/>
      <c r="J13" s="83"/>
      <c r="K13" s="83"/>
      <c r="L13" s="83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29" ht="16.149999999999999" thickBot="1" x14ac:dyDescent="0.35">
      <c r="A14" s="144" t="s">
        <v>457</v>
      </c>
      <c r="B14" s="66"/>
      <c r="C14" s="69" t="s">
        <v>465</v>
      </c>
      <c r="D14" s="65"/>
      <c r="E14" s="145"/>
      <c r="F14" s="61"/>
      <c r="G14" s="83"/>
      <c r="H14" s="83"/>
      <c r="I14" s="83"/>
      <c r="J14" s="83"/>
      <c r="K14" s="83"/>
      <c r="L14" s="83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29" ht="15.6" x14ac:dyDescent="0.3">
      <c r="A15" s="61"/>
      <c r="B15" s="61"/>
      <c r="C15" s="61"/>
      <c r="D15" s="61"/>
      <c r="E15" s="61"/>
      <c r="F15" s="61"/>
      <c r="G15" s="83"/>
      <c r="H15" s="83"/>
      <c r="I15" s="83"/>
      <c r="J15" s="83"/>
      <c r="K15" s="83"/>
      <c r="L15" s="83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29" ht="15.6" thickBot="1" x14ac:dyDescent="0.35">
      <c r="A16" s="34"/>
      <c r="B16" s="34"/>
      <c r="C16" s="34"/>
      <c r="D16" s="35"/>
      <c r="E16" s="34"/>
      <c r="F16" s="34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30" ht="16.5" thickBot="1" x14ac:dyDescent="0.3">
      <c r="A17" s="234" t="s">
        <v>77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6"/>
      <c r="AD17" s="20"/>
    </row>
    <row r="18" spans="1:30" ht="15.6" x14ac:dyDescent="0.3">
      <c r="A18" s="103" t="s">
        <v>2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1:30" ht="18.75" x14ac:dyDescent="0.25">
      <c r="A19" s="278" t="s">
        <v>0</v>
      </c>
      <c r="B19" s="278" t="s">
        <v>136</v>
      </c>
      <c r="C19" s="278" t="s">
        <v>137</v>
      </c>
      <c r="D19" s="266" t="s">
        <v>1</v>
      </c>
      <c r="E19" s="267"/>
      <c r="F19" s="289" t="s">
        <v>125</v>
      </c>
      <c r="G19" s="291"/>
      <c r="H19" s="49" t="s">
        <v>3</v>
      </c>
      <c r="I19" s="49" t="s">
        <v>4</v>
      </c>
      <c r="J19" s="49" t="s">
        <v>5</v>
      </c>
      <c r="K19" s="49" t="s">
        <v>127</v>
      </c>
      <c r="L19" s="49" t="s">
        <v>128</v>
      </c>
      <c r="M19" s="49" t="s">
        <v>129</v>
      </c>
      <c r="N19" s="49" t="s">
        <v>6</v>
      </c>
      <c r="O19" s="49" t="s">
        <v>16</v>
      </c>
      <c r="P19" s="49" t="s">
        <v>17</v>
      </c>
      <c r="Q19" s="49" t="s">
        <v>18</v>
      </c>
      <c r="R19" s="49" t="s">
        <v>19</v>
      </c>
      <c r="S19" s="49" t="s">
        <v>20</v>
      </c>
      <c r="T19" s="49" t="s">
        <v>21</v>
      </c>
      <c r="U19" s="49" t="s">
        <v>22</v>
      </c>
      <c r="V19" s="49" t="s">
        <v>23</v>
      </c>
      <c r="W19" s="49" t="s">
        <v>24</v>
      </c>
      <c r="X19" s="49" t="s">
        <v>25</v>
      </c>
      <c r="Y19" s="49" t="s">
        <v>26</v>
      </c>
      <c r="Z19" s="49" t="s">
        <v>27</v>
      </c>
      <c r="AA19" s="49" t="s">
        <v>28</v>
      </c>
      <c r="AB19" s="49" t="s">
        <v>29</v>
      </c>
      <c r="AC19" s="49" t="s">
        <v>410</v>
      </c>
      <c r="AD19" s="20"/>
    </row>
    <row r="20" spans="1:30" ht="18.75" x14ac:dyDescent="0.25">
      <c r="A20" s="279"/>
      <c r="B20" s="279"/>
      <c r="C20" s="279"/>
      <c r="D20" s="268"/>
      <c r="E20" s="269"/>
      <c r="F20" s="49" t="s">
        <v>130</v>
      </c>
      <c r="G20" s="49" t="s">
        <v>7</v>
      </c>
      <c r="H20" s="289" t="s">
        <v>8</v>
      </c>
      <c r="I20" s="290"/>
      <c r="J20" s="291"/>
      <c r="K20" s="289" t="s">
        <v>126</v>
      </c>
      <c r="L20" s="290"/>
      <c r="M20" s="290"/>
      <c r="N20" s="291"/>
      <c r="O20" s="289" t="s">
        <v>126</v>
      </c>
      <c r="P20" s="290"/>
      <c r="Q20" s="291"/>
      <c r="R20" s="298" t="s">
        <v>30</v>
      </c>
      <c r="S20" s="299"/>
      <c r="T20" s="300"/>
      <c r="U20" s="49" t="s">
        <v>31</v>
      </c>
      <c r="V20" s="49" t="s">
        <v>32</v>
      </c>
      <c r="W20" s="289" t="s">
        <v>8</v>
      </c>
      <c r="X20" s="290"/>
      <c r="Y20" s="290"/>
      <c r="Z20" s="290"/>
      <c r="AA20" s="290"/>
      <c r="AB20" s="291"/>
      <c r="AC20" s="52" t="s">
        <v>30</v>
      </c>
      <c r="AD20" s="20"/>
    </row>
    <row r="21" spans="1:30" ht="15.6" customHeight="1" x14ac:dyDescent="0.25">
      <c r="A21" s="40">
        <v>7345</v>
      </c>
      <c r="B21" s="229" t="s">
        <v>150</v>
      </c>
      <c r="C21" s="40" t="s">
        <v>138</v>
      </c>
      <c r="D21" s="270" t="s">
        <v>62</v>
      </c>
      <c r="E21" s="271"/>
      <c r="F21" s="4">
        <v>7.15</v>
      </c>
      <c r="G21" s="4">
        <v>6.63</v>
      </c>
      <c r="H21" s="5">
        <v>215</v>
      </c>
      <c r="I21" s="40">
        <v>298</v>
      </c>
      <c r="J21" s="40" t="s">
        <v>15</v>
      </c>
      <c r="K21" s="40">
        <v>8.3800000000000008</v>
      </c>
      <c r="L21" s="6">
        <v>0.66</v>
      </c>
      <c r="M21" s="4">
        <v>0</v>
      </c>
      <c r="N21" s="4">
        <v>1.4</v>
      </c>
      <c r="O21" s="4">
        <v>9.8000000000000007</v>
      </c>
      <c r="P21" s="4">
        <v>9.8000000000000007</v>
      </c>
      <c r="Q21" s="4">
        <v>11.2</v>
      </c>
      <c r="R21" s="5">
        <v>87.5</v>
      </c>
      <c r="S21" s="5">
        <v>0</v>
      </c>
      <c r="T21" s="5" t="s">
        <v>15</v>
      </c>
      <c r="U21" s="4">
        <v>2.74</v>
      </c>
      <c r="V21" s="5">
        <v>20.8</v>
      </c>
      <c r="W21" s="5" t="s">
        <v>15</v>
      </c>
      <c r="X21" s="5" t="s">
        <v>15</v>
      </c>
      <c r="Y21" s="5" t="s">
        <v>15</v>
      </c>
      <c r="Z21" s="5" t="s">
        <v>15</v>
      </c>
      <c r="AA21" s="5" t="s">
        <v>15</v>
      </c>
      <c r="AB21" s="5" t="s">
        <v>15</v>
      </c>
      <c r="AC21" s="23">
        <f>(U21/1.724)</f>
        <v>1.5893271461716938</v>
      </c>
      <c r="AD21" s="20"/>
    </row>
    <row r="22" spans="1:30" ht="15.6" customHeight="1" x14ac:dyDescent="0.25">
      <c r="A22" s="40">
        <v>7346</v>
      </c>
      <c r="B22" s="277"/>
      <c r="C22" s="11" t="s">
        <v>140</v>
      </c>
      <c r="D22" s="270" t="s">
        <v>63</v>
      </c>
      <c r="E22" s="271"/>
      <c r="F22" s="4">
        <v>7.6</v>
      </c>
      <c r="G22" s="4">
        <v>6.92</v>
      </c>
      <c r="H22" s="5">
        <v>189.9</v>
      </c>
      <c r="I22" s="40">
        <v>154</v>
      </c>
      <c r="J22" s="7" t="s">
        <v>15</v>
      </c>
      <c r="K22" s="40">
        <v>8.23</v>
      </c>
      <c r="L22" s="6">
        <v>0.56999999999999995</v>
      </c>
      <c r="M22" s="4">
        <v>0</v>
      </c>
      <c r="N22" s="4">
        <v>0.6</v>
      </c>
      <c r="O22" s="4">
        <v>9.19</v>
      </c>
      <c r="P22" s="4">
        <v>9.19</v>
      </c>
      <c r="Q22" s="4">
        <v>9.7899999999999991</v>
      </c>
      <c r="R22" s="5">
        <v>93.9</v>
      </c>
      <c r="S22" s="5">
        <v>0</v>
      </c>
      <c r="T22" s="5" t="s">
        <v>15</v>
      </c>
      <c r="U22" s="4">
        <v>2.48</v>
      </c>
      <c r="V22" s="5">
        <v>17.399999999999999</v>
      </c>
      <c r="W22" s="5" t="s">
        <v>15</v>
      </c>
      <c r="X22" s="5" t="s">
        <v>15</v>
      </c>
      <c r="Y22" s="5" t="s">
        <v>15</v>
      </c>
      <c r="Z22" s="5" t="s">
        <v>15</v>
      </c>
      <c r="AA22" s="5" t="s">
        <v>15</v>
      </c>
      <c r="AB22" s="5" t="s">
        <v>15</v>
      </c>
      <c r="AC22" s="23">
        <f t="shared" ref="AC22:AC25" si="0">(U22/1.724)</f>
        <v>1.4385150812064966</v>
      </c>
      <c r="AD22" s="20"/>
    </row>
    <row r="23" spans="1:30" ht="15.6" customHeight="1" x14ac:dyDescent="0.25">
      <c r="A23" s="40">
        <v>7347</v>
      </c>
      <c r="B23" s="277"/>
      <c r="C23" s="40" t="s">
        <v>139</v>
      </c>
      <c r="D23" s="270" t="s">
        <v>64</v>
      </c>
      <c r="E23" s="271"/>
      <c r="F23" s="4">
        <v>7.5</v>
      </c>
      <c r="G23" s="4">
        <v>6.94</v>
      </c>
      <c r="H23" s="5">
        <v>4.7</v>
      </c>
      <c r="I23" s="40">
        <v>128</v>
      </c>
      <c r="J23" s="40" t="s">
        <v>15</v>
      </c>
      <c r="K23" s="40">
        <v>4.68</v>
      </c>
      <c r="L23" s="6">
        <v>0.44</v>
      </c>
      <c r="M23" s="4">
        <v>0</v>
      </c>
      <c r="N23" s="4">
        <v>0.2</v>
      </c>
      <c r="O23" s="4">
        <v>5.45</v>
      </c>
      <c r="P23" s="4">
        <v>5.45</v>
      </c>
      <c r="Q23" s="4">
        <v>5.65</v>
      </c>
      <c r="R23" s="5">
        <v>96.5</v>
      </c>
      <c r="S23" s="5">
        <v>0</v>
      </c>
      <c r="T23" s="5" t="s">
        <v>15</v>
      </c>
      <c r="U23" s="4">
        <v>1.17</v>
      </c>
      <c r="V23" s="5">
        <v>6.5</v>
      </c>
      <c r="W23" s="5" t="s">
        <v>15</v>
      </c>
      <c r="X23" s="5" t="s">
        <v>15</v>
      </c>
      <c r="Y23" s="5" t="s">
        <v>15</v>
      </c>
      <c r="Z23" s="5" t="s">
        <v>15</v>
      </c>
      <c r="AA23" s="5" t="s">
        <v>15</v>
      </c>
      <c r="AB23" s="5" t="s">
        <v>15</v>
      </c>
      <c r="AC23" s="23">
        <f t="shared" si="0"/>
        <v>0.67865429234338748</v>
      </c>
      <c r="AD23" s="20"/>
    </row>
    <row r="24" spans="1:30" ht="15.6" customHeight="1" x14ac:dyDescent="0.25">
      <c r="A24" s="40">
        <v>7348</v>
      </c>
      <c r="B24" s="277"/>
      <c r="C24" s="40" t="s">
        <v>141</v>
      </c>
      <c r="D24" s="270" t="s">
        <v>65</v>
      </c>
      <c r="E24" s="271"/>
      <c r="F24" s="4">
        <v>6.37</v>
      </c>
      <c r="G24" s="4">
        <v>5.79</v>
      </c>
      <c r="H24" s="5">
        <v>0.1</v>
      </c>
      <c r="I24" s="40">
        <v>120</v>
      </c>
      <c r="J24" s="40" t="s">
        <v>15</v>
      </c>
      <c r="K24" s="40">
        <v>3.46</v>
      </c>
      <c r="L24" s="6">
        <v>0.37</v>
      </c>
      <c r="M24" s="4">
        <v>0</v>
      </c>
      <c r="N24" s="4">
        <v>1.6</v>
      </c>
      <c r="O24" s="4">
        <v>4.1399999999999997</v>
      </c>
      <c r="P24" s="4">
        <v>4.1399999999999997</v>
      </c>
      <c r="Q24" s="4">
        <v>5.74</v>
      </c>
      <c r="R24" s="5">
        <v>72.099999999999994</v>
      </c>
      <c r="S24" s="5">
        <v>0</v>
      </c>
      <c r="T24" s="5" t="s">
        <v>15</v>
      </c>
      <c r="U24" s="4">
        <v>0.91</v>
      </c>
      <c r="V24" s="5">
        <v>4.0999999999999996</v>
      </c>
      <c r="W24" s="5" t="s">
        <v>15</v>
      </c>
      <c r="X24" s="5" t="s">
        <v>15</v>
      </c>
      <c r="Y24" s="5" t="s">
        <v>15</v>
      </c>
      <c r="Z24" s="5" t="s">
        <v>15</v>
      </c>
      <c r="AA24" s="5" t="s">
        <v>15</v>
      </c>
      <c r="AB24" s="5" t="s">
        <v>15</v>
      </c>
      <c r="AC24" s="23">
        <f t="shared" si="0"/>
        <v>0.52784222737819031</v>
      </c>
      <c r="AD24" s="20"/>
    </row>
    <row r="25" spans="1:30" ht="15.6" customHeight="1" x14ac:dyDescent="0.25">
      <c r="A25" s="40">
        <v>7349</v>
      </c>
      <c r="B25" s="230"/>
      <c r="C25" s="40" t="s">
        <v>142</v>
      </c>
      <c r="D25" s="270" t="s">
        <v>66</v>
      </c>
      <c r="E25" s="271"/>
      <c r="F25" s="4">
        <v>5.53</v>
      </c>
      <c r="G25" s="4">
        <v>5</v>
      </c>
      <c r="H25" s="5">
        <v>0</v>
      </c>
      <c r="I25" s="40">
        <v>72</v>
      </c>
      <c r="J25" s="40" t="s">
        <v>15</v>
      </c>
      <c r="K25" s="40">
        <v>2.98</v>
      </c>
      <c r="L25" s="6">
        <v>0.36</v>
      </c>
      <c r="M25" s="4">
        <v>0</v>
      </c>
      <c r="N25" s="4">
        <v>2.4</v>
      </c>
      <c r="O25" s="4">
        <v>3.52</v>
      </c>
      <c r="P25" s="4">
        <v>3.52</v>
      </c>
      <c r="Q25" s="4">
        <v>5.92</v>
      </c>
      <c r="R25" s="5">
        <v>59.5</v>
      </c>
      <c r="S25" s="5">
        <v>0</v>
      </c>
      <c r="T25" s="5" t="s">
        <v>15</v>
      </c>
      <c r="U25" s="4">
        <v>0.65</v>
      </c>
      <c r="V25" s="5">
        <v>4.9000000000000004</v>
      </c>
      <c r="W25" s="5" t="s">
        <v>15</v>
      </c>
      <c r="X25" s="5" t="s">
        <v>15</v>
      </c>
      <c r="Y25" s="5" t="s">
        <v>15</v>
      </c>
      <c r="Z25" s="5" t="s">
        <v>15</v>
      </c>
      <c r="AA25" s="5" t="s">
        <v>15</v>
      </c>
      <c r="AB25" s="5" t="s">
        <v>15</v>
      </c>
      <c r="AC25" s="23">
        <f t="shared" si="0"/>
        <v>0.37703016241299303</v>
      </c>
      <c r="AD25" s="20"/>
    </row>
    <row r="26" spans="1:30" ht="18.75" thickBot="1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O26" s="20"/>
      <c r="P26" s="20"/>
      <c r="Q26" s="20"/>
      <c r="R26" s="20"/>
      <c r="S26" s="20"/>
      <c r="T26" s="20"/>
      <c r="U26" s="221" t="s">
        <v>534</v>
      </c>
      <c r="V26" s="20"/>
      <c r="W26" s="20"/>
      <c r="X26" s="20"/>
      <c r="Y26" s="20"/>
      <c r="Z26" s="20"/>
      <c r="AA26" s="20"/>
      <c r="AB26" s="20"/>
      <c r="AC26" s="225" t="s">
        <v>536</v>
      </c>
      <c r="AD26" s="20"/>
    </row>
    <row r="27" spans="1:30" ht="19.5" thickBot="1" x14ac:dyDescent="0.35">
      <c r="A27" s="234" t="s">
        <v>168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6"/>
      <c r="L27" s="20"/>
      <c r="M27" s="20"/>
      <c r="N27" s="20"/>
      <c r="O27" s="20"/>
      <c r="P27" s="20"/>
      <c r="Q27" s="20"/>
      <c r="R27" s="20"/>
      <c r="S27" s="20"/>
      <c r="T27" s="20"/>
      <c r="U27" s="222">
        <f>(U21*5+U22*15+U23*20)/(5+15+20)</f>
        <v>1.8575000000000004</v>
      </c>
      <c r="V27" s="20"/>
      <c r="W27" s="20"/>
      <c r="X27" s="20"/>
      <c r="Y27" s="20"/>
      <c r="Z27" s="20"/>
      <c r="AA27" s="20"/>
      <c r="AB27" s="20"/>
      <c r="AC27" s="226">
        <f>AVERAGE(AC23:AC25)</f>
        <v>0.52784222737819031</v>
      </c>
      <c r="AD27" s="20"/>
    </row>
    <row r="28" spans="1:30" ht="18" x14ac:dyDescent="0.35">
      <c r="A28" s="86" t="s">
        <v>187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23" t="s">
        <v>535</v>
      </c>
      <c r="V28" s="20"/>
      <c r="W28" s="20"/>
      <c r="X28" s="20"/>
      <c r="Y28" s="20"/>
      <c r="Z28" s="20"/>
      <c r="AA28" s="20"/>
      <c r="AB28" s="20"/>
      <c r="AC28" s="20"/>
      <c r="AD28" s="20"/>
    </row>
    <row r="29" spans="1:30" ht="31.5" x14ac:dyDescent="0.3">
      <c r="A29" s="240" t="s">
        <v>0</v>
      </c>
      <c r="B29" s="240" t="s">
        <v>136</v>
      </c>
      <c r="C29" s="240" t="s">
        <v>137</v>
      </c>
      <c r="D29" s="243" t="s">
        <v>1</v>
      </c>
      <c r="E29" s="244"/>
      <c r="F29" s="42" t="s">
        <v>176</v>
      </c>
      <c r="G29" s="42" t="s">
        <v>175</v>
      </c>
      <c r="H29" s="43" t="s">
        <v>174</v>
      </c>
      <c r="I29" s="43" t="s">
        <v>173</v>
      </c>
      <c r="J29" s="243" t="s">
        <v>172</v>
      </c>
      <c r="K29" s="244"/>
      <c r="L29" s="20"/>
      <c r="M29" s="20"/>
      <c r="N29" s="20"/>
      <c r="O29" s="20"/>
      <c r="P29" s="20"/>
      <c r="Q29" s="20"/>
      <c r="R29" s="20"/>
      <c r="S29" s="20"/>
      <c r="T29" s="20"/>
      <c r="U29" s="224">
        <f>U27*40</f>
        <v>74.300000000000011</v>
      </c>
      <c r="V29" s="20"/>
      <c r="W29" s="20"/>
      <c r="X29" s="20"/>
      <c r="Y29" s="20"/>
      <c r="Z29" s="20"/>
      <c r="AA29" s="20"/>
      <c r="AB29" s="20"/>
      <c r="AC29" s="20"/>
      <c r="AD29" s="20"/>
    </row>
    <row r="30" spans="1:30" ht="15.75" x14ac:dyDescent="0.25">
      <c r="A30" s="241"/>
      <c r="B30" s="241"/>
      <c r="C30" s="241"/>
      <c r="D30" s="245"/>
      <c r="E30" s="246"/>
      <c r="F30" s="295" t="s">
        <v>171</v>
      </c>
      <c r="G30" s="296"/>
      <c r="H30" s="296"/>
      <c r="I30" s="297"/>
      <c r="J30" s="245"/>
      <c r="K30" s="246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x14ac:dyDescent="0.25">
      <c r="A31" s="40">
        <v>4090</v>
      </c>
      <c r="B31" s="228" t="s">
        <v>150</v>
      </c>
      <c r="C31" s="40" t="s">
        <v>138</v>
      </c>
      <c r="D31" s="270" t="s">
        <v>62</v>
      </c>
      <c r="E31" s="271"/>
      <c r="F31" s="40">
        <v>5</v>
      </c>
      <c r="G31" s="40">
        <v>4</v>
      </c>
      <c r="H31" s="40">
        <v>27</v>
      </c>
      <c r="I31" s="40">
        <v>64</v>
      </c>
      <c r="J31" s="270" t="s">
        <v>178</v>
      </c>
      <c r="K31" s="271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5">
      <c r="A32" s="40">
        <v>4091</v>
      </c>
      <c r="B32" s="228"/>
      <c r="C32" s="11" t="s">
        <v>140</v>
      </c>
      <c r="D32" s="270" t="s">
        <v>63</v>
      </c>
      <c r="E32" s="271"/>
      <c r="F32" s="40">
        <v>8</v>
      </c>
      <c r="G32" s="40">
        <v>6</v>
      </c>
      <c r="H32" s="40">
        <v>22</v>
      </c>
      <c r="I32" s="40">
        <v>64</v>
      </c>
      <c r="J32" s="270" t="s">
        <v>178</v>
      </c>
      <c r="K32" s="271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1:30" x14ac:dyDescent="0.25">
      <c r="A33" s="40">
        <v>4092</v>
      </c>
      <c r="B33" s="228"/>
      <c r="C33" s="40" t="s">
        <v>139</v>
      </c>
      <c r="D33" s="264" t="s">
        <v>64</v>
      </c>
      <c r="E33" s="264"/>
      <c r="F33" s="40">
        <v>2</v>
      </c>
      <c r="G33" s="40">
        <v>5</v>
      </c>
      <c r="H33" s="40">
        <v>26</v>
      </c>
      <c r="I33" s="40">
        <v>67</v>
      </c>
      <c r="J33" s="270" t="s">
        <v>178</v>
      </c>
      <c r="K33" s="271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1:30" x14ac:dyDescent="0.25">
      <c r="A34" s="40">
        <v>4093</v>
      </c>
      <c r="B34" s="228"/>
      <c r="C34" s="40" t="s">
        <v>141</v>
      </c>
      <c r="D34" s="264" t="s">
        <v>65</v>
      </c>
      <c r="E34" s="264"/>
      <c r="F34" s="40">
        <v>1</v>
      </c>
      <c r="G34" s="40">
        <v>1</v>
      </c>
      <c r="H34" s="40">
        <v>25</v>
      </c>
      <c r="I34" s="40">
        <v>73</v>
      </c>
      <c r="J34" s="270" t="s">
        <v>178</v>
      </c>
      <c r="K34" s="271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1:30" x14ac:dyDescent="0.25">
      <c r="A35" s="40">
        <v>4094</v>
      </c>
      <c r="B35" s="228"/>
      <c r="C35" s="40" t="s">
        <v>142</v>
      </c>
      <c r="D35" s="264" t="s">
        <v>66</v>
      </c>
      <c r="E35" s="264"/>
      <c r="F35" s="40">
        <v>1</v>
      </c>
      <c r="G35" s="40">
        <v>0</v>
      </c>
      <c r="H35" s="40">
        <v>26</v>
      </c>
      <c r="I35" s="40">
        <v>73</v>
      </c>
      <c r="J35" s="270" t="s">
        <v>178</v>
      </c>
      <c r="K35" s="271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1:30" ht="15.6" thickBot="1" x14ac:dyDescent="0.3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1:30" ht="16.5" thickBot="1" x14ac:dyDescent="0.3">
      <c r="A37" s="234" t="s">
        <v>192</v>
      </c>
      <c r="B37" s="235"/>
      <c r="C37" s="235"/>
      <c r="D37" s="235"/>
      <c r="E37" s="235"/>
      <c r="F37" s="235"/>
      <c r="G37" s="235"/>
      <c r="H37" s="235"/>
      <c r="I37" s="236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1:30" ht="15.6" x14ac:dyDescent="0.3">
      <c r="A38" s="86" t="s">
        <v>195</v>
      </c>
      <c r="B38" s="86"/>
      <c r="C38" s="86"/>
      <c r="D38" s="87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1:30" ht="15.75" x14ac:dyDescent="0.25">
      <c r="A39" s="253" t="s">
        <v>191</v>
      </c>
      <c r="B39" s="253" t="s">
        <v>136</v>
      </c>
      <c r="C39" s="253" t="s">
        <v>137</v>
      </c>
      <c r="D39" s="243" t="s">
        <v>190</v>
      </c>
      <c r="E39" s="244"/>
      <c r="F39" s="43" t="s">
        <v>189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1:30" ht="15.75" x14ac:dyDescent="0.25">
      <c r="A40" s="255"/>
      <c r="B40" s="255"/>
      <c r="C40" s="255"/>
      <c r="D40" s="245"/>
      <c r="E40" s="246"/>
      <c r="F40" s="43" t="s">
        <v>171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1:30" x14ac:dyDescent="0.25">
      <c r="A41" s="40">
        <v>7345</v>
      </c>
      <c r="B41" s="228" t="s">
        <v>150</v>
      </c>
      <c r="C41" s="40" t="s">
        <v>138</v>
      </c>
      <c r="D41" s="270" t="s">
        <v>62</v>
      </c>
      <c r="E41" s="271"/>
      <c r="F41" s="6">
        <v>0.15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1:30" x14ac:dyDescent="0.25">
      <c r="A42" s="40">
        <v>7346</v>
      </c>
      <c r="B42" s="228"/>
      <c r="C42" s="11" t="s">
        <v>140</v>
      </c>
      <c r="D42" s="270" t="s">
        <v>63</v>
      </c>
      <c r="E42" s="271"/>
      <c r="F42" s="6">
        <v>0.15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1:30" x14ac:dyDescent="0.25">
      <c r="A43" s="40">
        <v>7347</v>
      </c>
      <c r="B43" s="228"/>
      <c r="C43" s="40" t="s">
        <v>139</v>
      </c>
      <c r="D43" s="270" t="s">
        <v>64</v>
      </c>
      <c r="E43" s="271"/>
      <c r="F43" s="6">
        <v>0.09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1:30" x14ac:dyDescent="0.25">
      <c r="A44" s="40">
        <v>7348</v>
      </c>
      <c r="B44" s="228"/>
      <c r="C44" s="51" t="s">
        <v>141</v>
      </c>
      <c r="D44" s="270" t="s">
        <v>65</v>
      </c>
      <c r="E44" s="271"/>
      <c r="F44" s="6">
        <v>7.0000000000000007E-2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1:30" x14ac:dyDescent="0.25">
      <c r="A45" s="40">
        <v>7349</v>
      </c>
      <c r="B45" s="228"/>
      <c r="C45" s="40" t="s">
        <v>142</v>
      </c>
      <c r="D45" s="270" t="s">
        <v>66</v>
      </c>
      <c r="E45" s="271"/>
      <c r="F45" s="6">
        <v>7.0000000000000007E-2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1:30" ht="15.6" thickBot="1" x14ac:dyDescent="0.3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1:30" ht="16.5" thickBot="1" x14ac:dyDescent="0.3">
      <c r="A47" s="234" t="s">
        <v>196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6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1:30" ht="15.6" x14ac:dyDescent="0.3">
      <c r="A48" s="85" t="s">
        <v>214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1:30" ht="15.75" x14ac:dyDescent="0.25">
      <c r="A49" s="253" t="s">
        <v>136</v>
      </c>
      <c r="B49" s="253" t="s">
        <v>137</v>
      </c>
      <c r="C49" s="229" t="s">
        <v>179</v>
      </c>
      <c r="D49" s="228" t="s">
        <v>213</v>
      </c>
      <c r="E49" s="228"/>
      <c r="F49" s="228"/>
      <c r="G49" s="228"/>
      <c r="H49" s="228"/>
      <c r="I49" s="228"/>
      <c r="J49" s="228"/>
      <c r="K49" s="229" t="s">
        <v>179</v>
      </c>
      <c r="L49" s="237" t="s">
        <v>212</v>
      </c>
      <c r="M49" s="237" t="s">
        <v>211</v>
      </c>
      <c r="N49" s="237" t="s">
        <v>210</v>
      </c>
      <c r="O49" s="229" t="s">
        <v>509</v>
      </c>
      <c r="P49" s="228" t="s">
        <v>530</v>
      </c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1:30" x14ac:dyDescent="0.25">
      <c r="A50" s="254"/>
      <c r="B50" s="254"/>
      <c r="C50" s="277"/>
      <c r="D50" s="52">
        <v>-2</v>
      </c>
      <c r="E50" s="52">
        <v>-6</v>
      </c>
      <c r="F50" s="52">
        <v>-10</v>
      </c>
      <c r="G50" s="52">
        <v>-30</v>
      </c>
      <c r="H50" s="52">
        <v>-60</v>
      </c>
      <c r="I50" s="52">
        <v>-100</v>
      </c>
      <c r="J50" s="52">
        <v>-1500</v>
      </c>
      <c r="K50" s="277"/>
      <c r="L50" s="237"/>
      <c r="M50" s="237"/>
      <c r="N50" s="237"/>
      <c r="O50" s="230"/>
      <c r="P50" s="228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1:30" ht="18" x14ac:dyDescent="0.25">
      <c r="A51" s="255"/>
      <c r="B51" s="255"/>
      <c r="C51" s="230"/>
      <c r="D51" s="294" t="s">
        <v>209</v>
      </c>
      <c r="E51" s="294"/>
      <c r="F51" s="294"/>
      <c r="G51" s="294"/>
      <c r="H51" s="294"/>
      <c r="I51" s="294"/>
      <c r="J51" s="294"/>
      <c r="K51" s="230"/>
      <c r="L51" s="228" t="s">
        <v>208</v>
      </c>
      <c r="M51" s="228"/>
      <c r="N51" s="43" t="s">
        <v>207</v>
      </c>
      <c r="O51" s="52" t="s">
        <v>510</v>
      </c>
      <c r="P51" s="214" t="s">
        <v>510</v>
      </c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1:30" x14ac:dyDescent="0.25">
      <c r="A52" s="228" t="s">
        <v>150</v>
      </c>
      <c r="B52" s="40" t="s">
        <v>138</v>
      </c>
      <c r="C52" s="40" t="s">
        <v>275</v>
      </c>
      <c r="D52" s="21">
        <v>0.32</v>
      </c>
      <c r="E52" s="21">
        <v>0.309</v>
      </c>
      <c r="F52" s="21">
        <v>0.30199999999999999</v>
      </c>
      <c r="G52" s="21">
        <v>0.29299999999999998</v>
      </c>
      <c r="H52" s="21">
        <v>0.28499999999999998</v>
      </c>
      <c r="I52" s="21">
        <v>0.28000000000000003</v>
      </c>
      <c r="J52" s="21">
        <v>0.22800000000000001</v>
      </c>
      <c r="K52" s="40" t="s">
        <v>276</v>
      </c>
      <c r="L52" s="4">
        <v>1.21</v>
      </c>
      <c r="M52" s="4">
        <v>2.61</v>
      </c>
      <c r="N52" s="21">
        <v>39.015000000000001</v>
      </c>
      <c r="O52" s="23">
        <f>(1 -(L52/M52))</f>
        <v>0.53639846743295017</v>
      </c>
      <c r="P52" s="23">
        <f>(O52*0.95)</f>
        <v>0.50957854406130265</v>
      </c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1:30" x14ac:dyDescent="0.25">
      <c r="A53" s="228"/>
      <c r="B53" s="11" t="s">
        <v>140</v>
      </c>
      <c r="C53" s="40" t="s">
        <v>277</v>
      </c>
      <c r="D53" s="21">
        <v>0.33600000000000002</v>
      </c>
      <c r="E53" s="21">
        <v>0.32100000000000001</v>
      </c>
      <c r="F53" s="21">
        <v>0.314</v>
      </c>
      <c r="G53" s="21">
        <v>0.30499999999999999</v>
      </c>
      <c r="H53" s="21">
        <v>0.29199999999999998</v>
      </c>
      <c r="I53" s="21">
        <v>0.27400000000000002</v>
      </c>
      <c r="J53" s="21">
        <v>0.23599999999999999</v>
      </c>
      <c r="K53" s="40" t="s">
        <v>278</v>
      </c>
      <c r="L53" s="4">
        <v>1.26</v>
      </c>
      <c r="M53" s="4">
        <v>2.63</v>
      </c>
      <c r="N53" s="21">
        <v>54.186999999999998</v>
      </c>
      <c r="O53" s="23">
        <f t="shared" ref="O53:O56" si="1">(1 -(L53/M53))</f>
        <v>0.52091254752851701</v>
      </c>
      <c r="P53" s="23">
        <f t="shared" ref="P53:P56" si="2">(O53*0.95)</f>
        <v>0.49486692015209116</v>
      </c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1:30" x14ac:dyDescent="0.25">
      <c r="A54" s="228"/>
      <c r="B54" s="40" t="s">
        <v>139</v>
      </c>
      <c r="C54" s="40" t="s">
        <v>279</v>
      </c>
      <c r="D54" s="21">
        <v>0.42</v>
      </c>
      <c r="E54" s="21">
        <v>0.38100000000000001</v>
      </c>
      <c r="F54" s="21">
        <v>0.36699999999999999</v>
      </c>
      <c r="G54" s="21">
        <v>0.34799999999999998</v>
      </c>
      <c r="H54" s="21">
        <v>0.34100000000000003</v>
      </c>
      <c r="I54" s="21">
        <v>0.32800000000000001</v>
      </c>
      <c r="J54" s="21">
        <v>0.27600000000000002</v>
      </c>
      <c r="K54" s="40" t="s">
        <v>280</v>
      </c>
      <c r="L54" s="4">
        <v>1.21</v>
      </c>
      <c r="M54" s="4">
        <v>2.5499999999999998</v>
      </c>
      <c r="N54" s="21">
        <v>5.4189999999999996</v>
      </c>
      <c r="O54" s="23">
        <f t="shared" si="1"/>
        <v>0.52549019607843128</v>
      </c>
      <c r="P54" s="23">
        <f t="shared" si="2"/>
        <v>0.49921568627450968</v>
      </c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1:30" x14ac:dyDescent="0.25">
      <c r="A55" s="228"/>
      <c r="B55" s="40" t="s">
        <v>141</v>
      </c>
      <c r="C55" s="40" t="s">
        <v>281</v>
      </c>
      <c r="D55" s="21">
        <v>0.48599999999999999</v>
      </c>
      <c r="E55" s="21">
        <v>0.41299999999999998</v>
      </c>
      <c r="F55" s="21">
        <v>0.39300000000000002</v>
      </c>
      <c r="G55" s="21">
        <v>0.372</v>
      </c>
      <c r="H55" s="21">
        <v>0.35799999999999998</v>
      </c>
      <c r="I55" s="21">
        <v>0.34799999999999998</v>
      </c>
      <c r="J55" s="21">
        <v>0.28999999999999998</v>
      </c>
      <c r="K55" s="40" t="s">
        <v>282</v>
      </c>
      <c r="L55" s="4">
        <v>1.07</v>
      </c>
      <c r="M55" s="4">
        <v>2.57</v>
      </c>
      <c r="N55" s="21">
        <v>18.423999999999999</v>
      </c>
      <c r="O55" s="23">
        <f t="shared" si="1"/>
        <v>0.58365758754863806</v>
      </c>
      <c r="P55" s="23">
        <f t="shared" si="2"/>
        <v>0.55447470817120614</v>
      </c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1:30" x14ac:dyDescent="0.25">
      <c r="A56" s="228"/>
      <c r="B56" s="40" t="s">
        <v>142</v>
      </c>
      <c r="C56" s="40" t="s">
        <v>283</v>
      </c>
      <c r="D56" s="21">
        <v>0.49</v>
      </c>
      <c r="E56" s="21">
        <v>0.42099999999999999</v>
      </c>
      <c r="F56" s="21">
        <v>0.39900000000000002</v>
      </c>
      <c r="G56" s="21">
        <v>0.371</v>
      </c>
      <c r="H56" s="21">
        <v>0.36399999999999999</v>
      </c>
      <c r="I56" s="21">
        <v>0.35299999999999998</v>
      </c>
      <c r="J56" s="21">
        <v>0.29599999999999999</v>
      </c>
      <c r="K56" s="40" t="s">
        <v>284</v>
      </c>
      <c r="L56" s="4">
        <v>1</v>
      </c>
      <c r="M56" s="4">
        <v>2.62</v>
      </c>
      <c r="N56" s="21">
        <v>24.565000000000001</v>
      </c>
      <c r="O56" s="23">
        <f t="shared" si="1"/>
        <v>0.61832061068702293</v>
      </c>
      <c r="P56" s="23">
        <f t="shared" si="2"/>
        <v>0.58740458015267172</v>
      </c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x14ac:dyDescent="0.3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1:30" ht="15.75" x14ac:dyDescent="0.25">
      <c r="A58" s="253" t="s">
        <v>136</v>
      </c>
      <c r="B58" s="253" t="s">
        <v>137</v>
      </c>
      <c r="C58" s="229" t="s">
        <v>179</v>
      </c>
      <c r="D58" s="228" t="s">
        <v>213</v>
      </c>
      <c r="E58" s="228"/>
      <c r="F58" s="228"/>
      <c r="G58" s="228"/>
      <c r="H58" s="228"/>
      <c r="I58" s="228"/>
      <c r="J58" s="228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1:30" x14ac:dyDescent="0.25">
      <c r="A59" s="254"/>
      <c r="B59" s="254"/>
      <c r="C59" s="277"/>
      <c r="D59" s="52">
        <v>-2</v>
      </c>
      <c r="E59" s="52">
        <v>-6</v>
      </c>
      <c r="F59" s="52">
        <v>-10</v>
      </c>
      <c r="G59" s="52">
        <v>-30</v>
      </c>
      <c r="H59" s="52">
        <v>-60</v>
      </c>
      <c r="I59" s="52">
        <v>-100</v>
      </c>
      <c r="J59" s="52">
        <v>-1500</v>
      </c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1:30" ht="15.75" x14ac:dyDescent="0.25">
      <c r="A60" s="255"/>
      <c r="B60" s="255"/>
      <c r="C60" s="230"/>
      <c r="D60" s="294" t="s">
        <v>459</v>
      </c>
      <c r="E60" s="294"/>
      <c r="F60" s="294"/>
      <c r="G60" s="294"/>
      <c r="H60" s="294"/>
      <c r="I60" s="294"/>
      <c r="J60" s="294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1:30" x14ac:dyDescent="0.25">
      <c r="A61" s="228" t="s">
        <v>150</v>
      </c>
      <c r="B61" s="40" t="s">
        <v>138</v>
      </c>
      <c r="C61" s="40" t="s">
        <v>275</v>
      </c>
      <c r="D61" s="21">
        <f>D52*$L52</f>
        <v>0.38719999999999999</v>
      </c>
      <c r="E61" s="21">
        <f t="shared" ref="E61:J61" si="3">E52*$L52</f>
        <v>0.37389</v>
      </c>
      <c r="F61" s="21">
        <f t="shared" si="3"/>
        <v>0.36541999999999997</v>
      </c>
      <c r="G61" s="21">
        <f t="shared" si="3"/>
        <v>0.35452999999999996</v>
      </c>
      <c r="H61" s="21">
        <f t="shared" si="3"/>
        <v>0.34484999999999993</v>
      </c>
      <c r="I61" s="21">
        <f t="shared" si="3"/>
        <v>0.33880000000000005</v>
      </c>
      <c r="J61" s="21">
        <f t="shared" si="3"/>
        <v>0.27588000000000001</v>
      </c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1:30" x14ac:dyDescent="0.25">
      <c r="A62" s="228"/>
      <c r="B62" s="11" t="s">
        <v>140</v>
      </c>
      <c r="C62" s="40" t="s">
        <v>277</v>
      </c>
      <c r="D62" s="21">
        <f t="shared" ref="D62:J65" si="4">D53*$L53</f>
        <v>0.42336000000000001</v>
      </c>
      <c r="E62" s="21">
        <f t="shared" si="4"/>
        <v>0.40445999999999999</v>
      </c>
      <c r="F62" s="21">
        <f t="shared" si="4"/>
        <v>0.39563999999999999</v>
      </c>
      <c r="G62" s="21">
        <f t="shared" si="4"/>
        <v>0.38429999999999997</v>
      </c>
      <c r="H62" s="21">
        <f t="shared" si="4"/>
        <v>0.36791999999999997</v>
      </c>
      <c r="I62" s="21">
        <f t="shared" si="4"/>
        <v>0.34524000000000005</v>
      </c>
      <c r="J62" s="21">
        <f t="shared" si="4"/>
        <v>0.29736000000000001</v>
      </c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1:30" x14ac:dyDescent="0.25">
      <c r="A63" s="228"/>
      <c r="B63" s="40" t="s">
        <v>139</v>
      </c>
      <c r="C63" s="40" t="s">
        <v>279</v>
      </c>
      <c r="D63" s="21">
        <f t="shared" si="4"/>
        <v>0.50819999999999999</v>
      </c>
      <c r="E63" s="21">
        <f t="shared" si="4"/>
        <v>0.46100999999999998</v>
      </c>
      <c r="F63" s="21">
        <f t="shared" si="4"/>
        <v>0.44406999999999996</v>
      </c>
      <c r="G63" s="21">
        <f t="shared" si="4"/>
        <v>0.42107999999999995</v>
      </c>
      <c r="H63" s="21">
        <f t="shared" si="4"/>
        <v>0.41261000000000003</v>
      </c>
      <c r="I63" s="21">
        <f t="shared" si="4"/>
        <v>0.39688000000000001</v>
      </c>
      <c r="J63" s="21">
        <f t="shared" si="4"/>
        <v>0.33396000000000003</v>
      </c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1:30" x14ac:dyDescent="0.25">
      <c r="A64" s="228"/>
      <c r="B64" s="40" t="s">
        <v>141</v>
      </c>
      <c r="C64" s="40" t="s">
        <v>281</v>
      </c>
      <c r="D64" s="21">
        <f t="shared" si="4"/>
        <v>0.52002000000000004</v>
      </c>
      <c r="E64" s="21">
        <f t="shared" si="4"/>
        <v>0.44191000000000003</v>
      </c>
      <c r="F64" s="21">
        <f t="shared" si="4"/>
        <v>0.42051000000000005</v>
      </c>
      <c r="G64" s="21">
        <f t="shared" si="4"/>
        <v>0.39804</v>
      </c>
      <c r="H64" s="21">
        <f t="shared" si="4"/>
        <v>0.38306000000000001</v>
      </c>
      <c r="I64" s="21">
        <f t="shared" si="4"/>
        <v>0.37235999999999997</v>
      </c>
      <c r="J64" s="21">
        <f t="shared" si="4"/>
        <v>0.31030000000000002</v>
      </c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1:30" x14ac:dyDescent="0.25">
      <c r="A65" s="228"/>
      <c r="B65" s="40" t="s">
        <v>142</v>
      </c>
      <c r="C65" s="40" t="s">
        <v>283</v>
      </c>
      <c r="D65" s="21">
        <f t="shared" si="4"/>
        <v>0.49</v>
      </c>
      <c r="E65" s="21">
        <f t="shared" si="4"/>
        <v>0.42099999999999999</v>
      </c>
      <c r="F65" s="21">
        <f t="shared" si="4"/>
        <v>0.39900000000000002</v>
      </c>
      <c r="G65" s="21">
        <f t="shared" si="4"/>
        <v>0.371</v>
      </c>
      <c r="H65" s="21">
        <f t="shared" si="4"/>
        <v>0.36399999999999999</v>
      </c>
      <c r="I65" s="21">
        <f t="shared" si="4"/>
        <v>0.35299999999999998</v>
      </c>
      <c r="J65" s="21">
        <f t="shared" si="4"/>
        <v>0.29599999999999999</v>
      </c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1:30" ht="15.6" thickBot="1" x14ac:dyDescent="0.3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spans="1:30" ht="16.149999999999999" thickBot="1" x14ac:dyDescent="0.35">
      <c r="A67" s="234" t="s">
        <v>411</v>
      </c>
      <c r="B67" s="236"/>
      <c r="C67" s="95"/>
      <c r="D67" s="95"/>
      <c r="E67" s="95"/>
      <c r="F67" s="129"/>
      <c r="G67" s="129"/>
      <c r="H67" s="129"/>
      <c r="I67" s="129"/>
      <c r="J67" s="13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pans="1:30" x14ac:dyDescent="0.25">
      <c r="A68" s="259" t="s">
        <v>137</v>
      </c>
      <c r="B68" s="262" t="s">
        <v>413</v>
      </c>
      <c r="C68" s="34"/>
      <c r="D68" s="34"/>
      <c r="E68" s="34"/>
      <c r="F68" s="88"/>
      <c r="G68" s="88"/>
      <c r="H68" s="88"/>
      <c r="I68" s="88"/>
      <c r="J68" s="88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spans="1:30" x14ac:dyDescent="0.25">
      <c r="A69" s="260"/>
      <c r="B69" s="263"/>
      <c r="C69" s="34"/>
      <c r="D69" s="34"/>
      <c r="E69" s="34"/>
      <c r="F69" s="34"/>
      <c r="G69" s="34"/>
      <c r="H69" s="34"/>
      <c r="I69" s="34"/>
      <c r="J69" s="34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spans="1:30" x14ac:dyDescent="0.25">
      <c r="A70" s="261"/>
      <c r="B70" s="263"/>
      <c r="C70" s="34"/>
      <c r="D70" s="34"/>
      <c r="E70" s="34"/>
      <c r="F70" s="34"/>
      <c r="G70" s="34"/>
      <c r="H70" s="34"/>
      <c r="I70" s="34"/>
      <c r="J70" s="34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1:30" x14ac:dyDescent="0.3">
      <c r="A71" s="153" t="s">
        <v>138</v>
      </c>
      <c r="B71" s="154" t="s">
        <v>418</v>
      </c>
      <c r="C71" s="34"/>
      <c r="D71" s="34"/>
      <c r="E71" s="34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ht="15.6" thickBot="1" x14ac:dyDescent="0.35">
      <c r="A72" s="148" t="s">
        <v>142</v>
      </c>
      <c r="B72" s="155" t="s">
        <v>419</v>
      </c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1:30" x14ac:dyDescent="0.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</row>
    <row r="74" spans="1:30" x14ac:dyDescent="0.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1:30" x14ac:dyDescent="0.3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</row>
    <row r="76" spans="1:30" x14ac:dyDescent="0.3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</row>
    <row r="77" spans="1:30" x14ac:dyDescent="0.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</row>
  </sheetData>
  <mergeCells count="70">
    <mergeCell ref="P49:P50"/>
    <mergeCell ref="W20:AB20"/>
    <mergeCell ref="R20:T20"/>
    <mergeCell ref="O20:Q20"/>
    <mergeCell ref="K20:N20"/>
    <mergeCell ref="J35:K35"/>
    <mergeCell ref="J31:K31"/>
    <mergeCell ref="J32:K32"/>
    <mergeCell ref="J33:K33"/>
    <mergeCell ref="J34:K34"/>
    <mergeCell ref="H20:J20"/>
    <mergeCell ref="M49:M50"/>
    <mergeCell ref="N49:N50"/>
    <mergeCell ref="L51:M51"/>
    <mergeCell ref="A37:I37"/>
    <mergeCell ref="A39:A40"/>
    <mergeCell ref="B39:B40"/>
    <mergeCell ref="C39:C40"/>
    <mergeCell ref="D39:E40"/>
    <mergeCell ref="B41:B45"/>
    <mergeCell ref="K49:K51"/>
    <mergeCell ref="L49:L50"/>
    <mergeCell ref="D45:E45"/>
    <mergeCell ref="D41:E41"/>
    <mergeCell ref="D42:E42"/>
    <mergeCell ref="D43:E43"/>
    <mergeCell ref="D44:E44"/>
    <mergeCell ref="A29:A30"/>
    <mergeCell ref="D29:E30"/>
    <mergeCell ref="D34:E34"/>
    <mergeCell ref="D35:E35"/>
    <mergeCell ref="D32:E32"/>
    <mergeCell ref="D33:E33"/>
    <mergeCell ref="B29:B30"/>
    <mergeCell ref="A52:A56"/>
    <mergeCell ref="A49:A51"/>
    <mergeCell ref="B49:B51"/>
    <mergeCell ref="C49:C51"/>
    <mergeCell ref="D49:J49"/>
    <mergeCell ref="D51:J51"/>
    <mergeCell ref="F19:G19"/>
    <mergeCell ref="D25:E25"/>
    <mergeCell ref="D21:E21"/>
    <mergeCell ref="D24:E24"/>
    <mergeCell ref="B21:B25"/>
    <mergeCell ref="D19:E20"/>
    <mergeCell ref="C19:C20"/>
    <mergeCell ref="B19:B20"/>
    <mergeCell ref="D22:E22"/>
    <mergeCell ref="A68:A70"/>
    <mergeCell ref="B68:B70"/>
    <mergeCell ref="A61:A65"/>
    <mergeCell ref="A58:A60"/>
    <mergeCell ref="B58:B60"/>
    <mergeCell ref="A1:E1"/>
    <mergeCell ref="A67:B67"/>
    <mergeCell ref="O49:O50"/>
    <mergeCell ref="A17:AC17"/>
    <mergeCell ref="A47:O47"/>
    <mergeCell ref="A27:K27"/>
    <mergeCell ref="D23:E23"/>
    <mergeCell ref="C58:C60"/>
    <mergeCell ref="D58:J58"/>
    <mergeCell ref="D60:J60"/>
    <mergeCell ref="A19:A20"/>
    <mergeCell ref="J29:K30"/>
    <mergeCell ref="F30:I30"/>
    <mergeCell ref="D31:E31"/>
    <mergeCell ref="B31:B35"/>
    <mergeCell ref="C29:C30"/>
  </mergeCells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82"/>
  <sheetViews>
    <sheetView topLeftCell="D56" zoomScale="70" zoomScaleNormal="70" workbookViewId="0">
      <selection activeCell="K63" sqref="K63"/>
    </sheetView>
  </sheetViews>
  <sheetFormatPr defaultColWidth="9.140625" defaultRowHeight="15" x14ac:dyDescent="0.2"/>
  <cols>
    <col min="1" max="1" width="24.140625" style="90" bestFit="1" customWidth="1"/>
    <col min="2" max="2" width="33.7109375" style="90" bestFit="1" customWidth="1"/>
    <col min="3" max="3" width="36.5703125" style="90" customWidth="1"/>
    <col min="4" max="4" width="29.7109375" style="90" customWidth="1"/>
    <col min="5" max="5" width="30" style="90" customWidth="1"/>
    <col min="6" max="10" width="9.140625" style="90"/>
    <col min="11" max="11" width="10.42578125" style="90" bestFit="1" customWidth="1"/>
    <col min="12" max="12" width="23.140625" style="90" bestFit="1" customWidth="1"/>
    <col min="13" max="13" width="29.5703125" style="90" bestFit="1" customWidth="1"/>
    <col min="14" max="14" width="29.42578125" style="90" bestFit="1" customWidth="1"/>
    <col min="15" max="15" width="20.85546875" style="90" bestFit="1" customWidth="1"/>
    <col min="16" max="16" width="31.42578125" style="90" bestFit="1" customWidth="1"/>
    <col min="17" max="28" width="9.140625" style="90"/>
    <col min="29" max="29" width="13.85546875" style="90" bestFit="1" customWidth="1"/>
    <col min="30" max="16384" width="9.140625" style="90"/>
  </cols>
  <sheetData>
    <row r="1" spans="1:34" ht="30.6" thickBot="1" x14ac:dyDescent="0.3">
      <c r="A1" s="274" t="s">
        <v>495</v>
      </c>
      <c r="B1" s="275"/>
      <c r="C1" s="275"/>
      <c r="D1" s="275"/>
      <c r="E1" s="276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3"/>
      <c r="AE1" s="3"/>
      <c r="AF1" s="3"/>
      <c r="AG1" s="3"/>
      <c r="AH1" s="3"/>
    </row>
    <row r="2" spans="1:34" ht="15.6" x14ac:dyDescent="0.3">
      <c r="A2" s="177" t="s">
        <v>440</v>
      </c>
      <c r="B2" s="178"/>
      <c r="C2" s="178" t="s">
        <v>441</v>
      </c>
      <c r="D2" s="178" t="s">
        <v>444</v>
      </c>
      <c r="E2" s="179" t="s">
        <v>466</v>
      </c>
      <c r="F2" s="8"/>
      <c r="G2" s="8"/>
      <c r="H2" s="54"/>
      <c r="I2" s="54"/>
      <c r="J2" s="54"/>
      <c r="K2" s="54"/>
      <c r="L2" s="54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3"/>
      <c r="AE2" s="3"/>
      <c r="AF2" s="3"/>
      <c r="AG2" s="3"/>
      <c r="AH2" s="3"/>
    </row>
    <row r="3" spans="1:34" ht="15.75" x14ac:dyDescent="0.25">
      <c r="A3" s="180" t="s">
        <v>442</v>
      </c>
      <c r="B3" s="71"/>
      <c r="C3" s="71" t="s">
        <v>523</v>
      </c>
      <c r="D3" s="71" t="s">
        <v>445</v>
      </c>
      <c r="E3" s="181" t="s">
        <v>496</v>
      </c>
      <c r="F3" s="54"/>
      <c r="G3" s="8"/>
      <c r="H3" s="54"/>
      <c r="I3" s="54"/>
      <c r="J3" s="54"/>
      <c r="K3" s="54"/>
      <c r="L3" s="54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3"/>
      <c r="AE3" s="3"/>
      <c r="AF3" s="3"/>
      <c r="AG3" s="3"/>
      <c r="AH3" s="3"/>
    </row>
    <row r="4" spans="1:34" ht="15.6" x14ac:dyDescent="0.3">
      <c r="A4" s="180" t="s">
        <v>446</v>
      </c>
      <c r="B4" s="71"/>
      <c r="C4" s="175">
        <v>-19.896322999999999</v>
      </c>
      <c r="D4" s="71" t="s">
        <v>461</v>
      </c>
      <c r="E4" s="181" t="s">
        <v>467</v>
      </c>
      <c r="F4" s="54"/>
      <c r="G4" s="8"/>
      <c r="H4" s="54"/>
      <c r="I4" s="54"/>
      <c r="J4" s="54"/>
      <c r="K4" s="54"/>
      <c r="L4" s="54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3"/>
      <c r="AE4" s="3"/>
      <c r="AF4" s="3"/>
      <c r="AG4" s="3"/>
      <c r="AH4" s="3"/>
    </row>
    <row r="5" spans="1:34" ht="15.6" x14ac:dyDescent="0.3">
      <c r="A5" s="180" t="s">
        <v>460</v>
      </c>
      <c r="B5" s="71"/>
      <c r="C5" s="70">
        <v>925</v>
      </c>
      <c r="D5" s="71"/>
      <c r="E5" s="181"/>
      <c r="F5" s="54"/>
      <c r="G5" s="54"/>
      <c r="H5" s="54"/>
      <c r="I5" s="54"/>
      <c r="J5" s="54"/>
      <c r="K5" s="54"/>
      <c r="L5" s="54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3"/>
      <c r="AE5" s="3"/>
      <c r="AF5" s="3"/>
      <c r="AG5" s="3"/>
      <c r="AH5" s="3"/>
    </row>
    <row r="6" spans="1:34" ht="15.6" x14ac:dyDescent="0.3">
      <c r="A6" s="180" t="s">
        <v>447</v>
      </c>
      <c r="B6" s="71"/>
      <c r="C6" s="68">
        <v>-42.063319999999997</v>
      </c>
      <c r="D6" s="71"/>
      <c r="E6" s="181"/>
      <c r="F6" s="54"/>
      <c r="G6" s="54"/>
      <c r="H6" s="54"/>
      <c r="I6" s="54"/>
      <c r="J6" s="54"/>
      <c r="K6" s="54"/>
      <c r="L6" s="54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3"/>
      <c r="AE6" s="3"/>
      <c r="AF6" s="3"/>
      <c r="AG6" s="3"/>
      <c r="AH6" s="3"/>
    </row>
    <row r="7" spans="1:34" ht="15.6" x14ac:dyDescent="0.3">
      <c r="A7" s="180" t="s">
        <v>448</v>
      </c>
      <c r="B7" s="71"/>
      <c r="C7" s="71" t="s">
        <v>482</v>
      </c>
      <c r="D7" s="71"/>
      <c r="E7" s="181"/>
      <c r="F7" s="54"/>
      <c r="G7" s="54"/>
      <c r="H7" s="54"/>
      <c r="I7" s="54"/>
      <c r="J7" s="54"/>
      <c r="K7" s="54"/>
      <c r="L7" s="54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3"/>
      <c r="AE7" s="3"/>
      <c r="AF7" s="3"/>
      <c r="AG7" s="3"/>
      <c r="AH7" s="3"/>
    </row>
    <row r="8" spans="1:34" ht="15.6" x14ac:dyDescent="0.3">
      <c r="A8" s="180" t="s">
        <v>449</v>
      </c>
      <c r="B8" s="71"/>
      <c r="C8" s="71" t="s">
        <v>463</v>
      </c>
      <c r="D8" s="71"/>
      <c r="E8" s="181"/>
      <c r="F8" s="54"/>
      <c r="G8" s="54"/>
      <c r="H8" s="54"/>
      <c r="I8" s="54"/>
      <c r="J8" s="54"/>
      <c r="K8" s="54"/>
      <c r="L8" s="54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3"/>
      <c r="AE8" s="3"/>
      <c r="AF8" s="3"/>
      <c r="AG8" s="3"/>
      <c r="AH8" s="3"/>
    </row>
    <row r="9" spans="1:34" ht="15.6" x14ac:dyDescent="0.3">
      <c r="A9" s="180" t="s">
        <v>450</v>
      </c>
      <c r="B9" s="71"/>
      <c r="C9" s="71">
        <v>50</v>
      </c>
      <c r="D9" s="71"/>
      <c r="E9" s="181"/>
      <c r="F9" s="54"/>
      <c r="G9" s="54"/>
      <c r="H9" s="54"/>
      <c r="I9" s="54"/>
      <c r="J9" s="54"/>
      <c r="K9" s="54"/>
      <c r="L9" s="54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3"/>
      <c r="AE9" s="3"/>
      <c r="AF9" s="3"/>
      <c r="AG9" s="3"/>
      <c r="AH9" s="3"/>
    </row>
    <row r="10" spans="1:34" ht="15.6" x14ac:dyDescent="0.3">
      <c r="A10" s="180" t="s">
        <v>451</v>
      </c>
      <c r="B10" s="71"/>
      <c r="C10" s="71" t="s">
        <v>473</v>
      </c>
      <c r="D10" s="71"/>
      <c r="E10" s="181"/>
      <c r="F10" s="54"/>
      <c r="G10" s="54"/>
      <c r="H10" s="54"/>
      <c r="I10" s="54"/>
      <c r="J10" s="54"/>
      <c r="K10" s="54"/>
      <c r="L10" s="54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3"/>
      <c r="AE10" s="3"/>
      <c r="AF10" s="3"/>
      <c r="AG10" s="3"/>
      <c r="AH10" s="3"/>
    </row>
    <row r="11" spans="1:34" ht="15.6" x14ac:dyDescent="0.3">
      <c r="A11" s="180" t="s">
        <v>452</v>
      </c>
      <c r="B11" s="71">
        <v>1</v>
      </c>
      <c r="C11" s="71" t="s">
        <v>453</v>
      </c>
      <c r="D11" s="71"/>
      <c r="E11" s="181"/>
      <c r="F11" s="54"/>
      <c r="G11" s="54"/>
      <c r="H11" s="54"/>
      <c r="I11" s="54"/>
      <c r="J11" s="54"/>
      <c r="K11" s="54"/>
      <c r="L11" s="54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3"/>
      <c r="AE11" s="3"/>
      <c r="AF11" s="3"/>
      <c r="AG11" s="3"/>
      <c r="AH11" s="3"/>
    </row>
    <row r="12" spans="1:34" ht="15.6" x14ac:dyDescent="0.3">
      <c r="A12" s="180" t="s">
        <v>454</v>
      </c>
      <c r="B12" s="71">
        <v>-99</v>
      </c>
      <c r="C12" s="71" t="s">
        <v>455</v>
      </c>
      <c r="D12" s="71"/>
      <c r="E12" s="181"/>
      <c r="F12" s="54"/>
      <c r="G12" s="54"/>
      <c r="H12" s="54"/>
      <c r="I12" s="54"/>
      <c r="J12" s="54"/>
      <c r="K12" s="54"/>
      <c r="L12" s="54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3"/>
      <c r="AE12" s="3"/>
      <c r="AF12" s="3"/>
      <c r="AG12" s="3"/>
      <c r="AH12" s="3"/>
    </row>
    <row r="13" spans="1:34" ht="15.6" x14ac:dyDescent="0.3">
      <c r="A13" s="180" t="s">
        <v>456</v>
      </c>
      <c r="B13" s="71">
        <v>0</v>
      </c>
      <c r="C13" s="71"/>
      <c r="D13" s="71"/>
      <c r="E13" s="181"/>
      <c r="F13" s="54"/>
      <c r="G13" s="54"/>
      <c r="H13" s="54"/>
      <c r="I13" s="54"/>
      <c r="J13" s="54"/>
      <c r="K13" s="54"/>
      <c r="L13" s="54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3"/>
      <c r="AE13" s="3"/>
      <c r="AF13" s="3"/>
      <c r="AG13" s="3"/>
      <c r="AH13" s="3"/>
    </row>
    <row r="14" spans="1:34" ht="16.149999999999999" thickBot="1" x14ac:dyDescent="0.35">
      <c r="A14" s="182" t="s">
        <v>457</v>
      </c>
      <c r="B14" s="183"/>
      <c r="C14" s="183" t="s">
        <v>465</v>
      </c>
      <c r="D14" s="183"/>
      <c r="E14" s="184"/>
      <c r="F14" s="54"/>
      <c r="G14" s="54"/>
      <c r="H14" s="54"/>
      <c r="I14" s="54"/>
      <c r="J14" s="54"/>
      <c r="K14" s="54"/>
      <c r="L14" s="54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3"/>
      <c r="AE14" s="3"/>
      <c r="AF14" s="3"/>
      <c r="AG14" s="3"/>
      <c r="AH14" s="3"/>
    </row>
    <row r="15" spans="1:34" ht="15.6" x14ac:dyDescent="0.3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3"/>
      <c r="AE15" s="3"/>
      <c r="AF15" s="3"/>
      <c r="AG15" s="3"/>
      <c r="AH15" s="3"/>
    </row>
    <row r="16" spans="1:34" ht="15.6" thickBo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3"/>
      <c r="AE16" s="3"/>
      <c r="AF16" s="3"/>
      <c r="AG16" s="3"/>
      <c r="AH16" s="3"/>
    </row>
    <row r="17" spans="1:34" ht="16.5" thickBot="1" x14ac:dyDescent="0.25">
      <c r="A17" s="301" t="s">
        <v>77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3"/>
      <c r="AD17" s="3"/>
      <c r="AE17" s="3"/>
      <c r="AF17" s="3"/>
      <c r="AG17" s="3"/>
      <c r="AH17" s="3"/>
    </row>
    <row r="18" spans="1:34" ht="15.6" x14ac:dyDescent="0.3">
      <c r="A18" s="92" t="s">
        <v>78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ht="18.75" x14ac:dyDescent="0.25">
      <c r="A19" s="237" t="s">
        <v>0</v>
      </c>
      <c r="B19" s="237" t="s">
        <v>136</v>
      </c>
      <c r="C19" s="237" t="s">
        <v>137</v>
      </c>
      <c r="D19" s="228" t="s">
        <v>1</v>
      </c>
      <c r="E19" s="228"/>
      <c r="F19" s="238" t="s">
        <v>125</v>
      </c>
      <c r="G19" s="238"/>
      <c r="H19" s="50" t="s">
        <v>3</v>
      </c>
      <c r="I19" s="50" t="s">
        <v>4</v>
      </c>
      <c r="J19" s="50" t="s">
        <v>5</v>
      </c>
      <c r="K19" s="50" t="s">
        <v>127</v>
      </c>
      <c r="L19" s="50" t="s">
        <v>128</v>
      </c>
      <c r="M19" s="50" t="s">
        <v>129</v>
      </c>
      <c r="N19" s="50" t="s">
        <v>6</v>
      </c>
      <c r="O19" s="50" t="s">
        <v>16</v>
      </c>
      <c r="P19" s="50" t="s">
        <v>17</v>
      </c>
      <c r="Q19" s="50" t="s">
        <v>18</v>
      </c>
      <c r="R19" s="50" t="s">
        <v>19</v>
      </c>
      <c r="S19" s="50" t="s">
        <v>20</v>
      </c>
      <c r="T19" s="50" t="s">
        <v>21</v>
      </c>
      <c r="U19" s="50" t="s">
        <v>22</v>
      </c>
      <c r="V19" s="50" t="s">
        <v>23</v>
      </c>
      <c r="W19" s="50" t="s">
        <v>24</v>
      </c>
      <c r="X19" s="50" t="s">
        <v>25</v>
      </c>
      <c r="Y19" s="50" t="s">
        <v>26</v>
      </c>
      <c r="Z19" s="50" t="s">
        <v>27</v>
      </c>
      <c r="AA19" s="50" t="s">
        <v>28</v>
      </c>
      <c r="AB19" s="50" t="s">
        <v>29</v>
      </c>
      <c r="AC19" s="49" t="s">
        <v>410</v>
      </c>
      <c r="AD19" s="3"/>
      <c r="AE19" s="3"/>
      <c r="AF19" s="3"/>
      <c r="AG19" s="3"/>
      <c r="AH19" s="3"/>
    </row>
    <row r="20" spans="1:34" ht="18.75" x14ac:dyDescent="0.35">
      <c r="A20" s="237"/>
      <c r="B20" s="237"/>
      <c r="C20" s="237"/>
      <c r="D20" s="228"/>
      <c r="E20" s="228"/>
      <c r="F20" s="49" t="s">
        <v>130</v>
      </c>
      <c r="G20" s="50" t="s">
        <v>7</v>
      </c>
      <c r="H20" s="238" t="s">
        <v>8</v>
      </c>
      <c r="I20" s="238"/>
      <c r="J20" s="238"/>
      <c r="K20" s="238" t="s">
        <v>126</v>
      </c>
      <c r="L20" s="238"/>
      <c r="M20" s="238"/>
      <c r="N20" s="238"/>
      <c r="O20" s="238" t="s">
        <v>126</v>
      </c>
      <c r="P20" s="238"/>
      <c r="Q20" s="238"/>
      <c r="R20" s="265" t="s">
        <v>30</v>
      </c>
      <c r="S20" s="265"/>
      <c r="T20" s="265"/>
      <c r="U20" s="50" t="s">
        <v>31</v>
      </c>
      <c r="V20" s="50" t="s">
        <v>32</v>
      </c>
      <c r="W20" s="238" t="s">
        <v>8</v>
      </c>
      <c r="X20" s="238"/>
      <c r="Y20" s="238"/>
      <c r="Z20" s="238"/>
      <c r="AA20" s="238"/>
      <c r="AB20" s="238"/>
      <c r="AC20" s="52" t="s">
        <v>30</v>
      </c>
      <c r="AD20" s="3"/>
      <c r="AE20" s="3"/>
      <c r="AF20" s="3"/>
      <c r="AG20" s="3"/>
      <c r="AH20" s="3"/>
    </row>
    <row r="21" spans="1:34" x14ac:dyDescent="0.2">
      <c r="A21" s="52">
        <v>806</v>
      </c>
      <c r="B21" s="228" t="s">
        <v>156</v>
      </c>
      <c r="C21" s="52" t="s">
        <v>138</v>
      </c>
      <c r="D21" s="280" t="s">
        <v>94</v>
      </c>
      <c r="E21" s="280"/>
      <c r="F21" s="15">
        <v>6.05</v>
      </c>
      <c r="G21" s="15">
        <v>5.95</v>
      </c>
      <c r="H21" s="16">
        <v>5.6</v>
      </c>
      <c r="I21" s="52">
        <v>146</v>
      </c>
      <c r="J21" s="52" t="s">
        <v>15</v>
      </c>
      <c r="K21" s="15">
        <v>4.87</v>
      </c>
      <c r="L21" s="15">
        <v>1.67</v>
      </c>
      <c r="M21" s="15">
        <v>0</v>
      </c>
      <c r="N21" s="52">
        <v>3.4</v>
      </c>
      <c r="O21" s="12">
        <v>6.91</v>
      </c>
      <c r="P21" s="12">
        <v>6.91</v>
      </c>
      <c r="Q21" s="12">
        <v>10.31</v>
      </c>
      <c r="R21" s="13">
        <v>67</v>
      </c>
      <c r="S21" s="13">
        <v>0</v>
      </c>
      <c r="T21" s="13" t="s">
        <v>15</v>
      </c>
      <c r="U21" s="12">
        <v>5.44</v>
      </c>
      <c r="V21" s="13">
        <v>37.299999999999997</v>
      </c>
      <c r="W21" s="13" t="s">
        <v>15</v>
      </c>
      <c r="X21" s="13" t="s">
        <v>15</v>
      </c>
      <c r="Y21" s="13" t="s">
        <v>15</v>
      </c>
      <c r="Z21" s="13" t="s">
        <v>15</v>
      </c>
      <c r="AA21" s="13" t="s">
        <v>15</v>
      </c>
      <c r="AB21" s="13" t="s">
        <v>15</v>
      </c>
      <c r="AC21" s="29">
        <f>(U21/1.724)</f>
        <v>3.1554524361948957</v>
      </c>
      <c r="AD21" s="3"/>
      <c r="AE21" s="3"/>
      <c r="AF21" s="3"/>
      <c r="AG21" s="3"/>
      <c r="AH21" s="3"/>
    </row>
    <row r="22" spans="1:34" x14ac:dyDescent="0.2">
      <c r="A22" s="52">
        <v>807</v>
      </c>
      <c r="B22" s="228"/>
      <c r="C22" s="14" t="s">
        <v>140</v>
      </c>
      <c r="D22" s="280" t="s">
        <v>95</v>
      </c>
      <c r="E22" s="280"/>
      <c r="F22" s="15">
        <v>5.03</v>
      </c>
      <c r="G22" s="15">
        <v>4.75</v>
      </c>
      <c r="H22" s="16">
        <v>1.2</v>
      </c>
      <c r="I22" s="52">
        <v>24</v>
      </c>
      <c r="J22" s="52" t="s">
        <v>15</v>
      </c>
      <c r="K22" s="15">
        <v>1.7</v>
      </c>
      <c r="L22" s="15">
        <v>0.4</v>
      </c>
      <c r="M22" s="15">
        <v>0.28999999999999998</v>
      </c>
      <c r="N22" s="52">
        <v>7.6</v>
      </c>
      <c r="O22" s="12">
        <v>2.16</v>
      </c>
      <c r="P22" s="12">
        <v>2.4500000000000002</v>
      </c>
      <c r="Q22" s="12">
        <v>9.76</v>
      </c>
      <c r="R22" s="13">
        <v>22.1</v>
      </c>
      <c r="S22" s="13">
        <v>11.8</v>
      </c>
      <c r="T22" s="13" t="s">
        <v>15</v>
      </c>
      <c r="U22" s="12">
        <v>3.71</v>
      </c>
      <c r="V22" s="13">
        <v>25</v>
      </c>
      <c r="W22" s="13" t="s">
        <v>15</v>
      </c>
      <c r="X22" s="13" t="s">
        <v>15</v>
      </c>
      <c r="Y22" s="13" t="s">
        <v>15</v>
      </c>
      <c r="Z22" s="13" t="s">
        <v>15</v>
      </c>
      <c r="AA22" s="13" t="s">
        <v>15</v>
      </c>
      <c r="AB22" s="13" t="s">
        <v>15</v>
      </c>
      <c r="AC22" s="29">
        <f t="shared" ref="AC22:AC25" si="0">(U22/1.724)</f>
        <v>2.1519721577726219</v>
      </c>
      <c r="AD22" s="3"/>
      <c r="AE22" s="3"/>
      <c r="AF22" s="3"/>
      <c r="AG22" s="3"/>
      <c r="AH22" s="3"/>
    </row>
    <row r="23" spans="1:34" x14ac:dyDescent="0.2">
      <c r="A23" s="52">
        <v>808</v>
      </c>
      <c r="B23" s="228"/>
      <c r="C23" s="52" t="s">
        <v>139</v>
      </c>
      <c r="D23" s="280" t="s">
        <v>96</v>
      </c>
      <c r="E23" s="280"/>
      <c r="F23" s="15">
        <v>4.45</v>
      </c>
      <c r="G23" s="15">
        <v>4.43</v>
      </c>
      <c r="H23" s="16">
        <v>0.6</v>
      </c>
      <c r="I23" s="52">
        <v>9</v>
      </c>
      <c r="J23" s="52" t="s">
        <v>15</v>
      </c>
      <c r="K23" s="15">
        <v>0.35</v>
      </c>
      <c r="L23" s="15">
        <v>7.0000000000000007E-2</v>
      </c>
      <c r="M23" s="15">
        <v>1.07</v>
      </c>
      <c r="N23" s="52">
        <v>8.1999999999999993</v>
      </c>
      <c r="O23" s="12">
        <v>0.44</v>
      </c>
      <c r="P23" s="12">
        <v>1.51</v>
      </c>
      <c r="Q23" s="12">
        <v>8.64</v>
      </c>
      <c r="R23" s="13">
        <v>5.0999999999999996</v>
      </c>
      <c r="S23" s="13">
        <v>70.900000000000006</v>
      </c>
      <c r="T23" s="13" t="s">
        <v>15</v>
      </c>
      <c r="U23" s="12">
        <v>2.69</v>
      </c>
      <c r="V23" s="13">
        <v>19.899999999999999</v>
      </c>
      <c r="W23" s="13" t="s">
        <v>15</v>
      </c>
      <c r="X23" s="13" t="s">
        <v>15</v>
      </c>
      <c r="Y23" s="13" t="s">
        <v>15</v>
      </c>
      <c r="Z23" s="13" t="s">
        <v>15</v>
      </c>
      <c r="AA23" s="13" t="s">
        <v>15</v>
      </c>
      <c r="AB23" s="13" t="s">
        <v>15</v>
      </c>
      <c r="AC23" s="29">
        <f t="shared" si="0"/>
        <v>1.5603248259860789</v>
      </c>
      <c r="AD23" s="3"/>
      <c r="AE23" s="3"/>
      <c r="AF23" s="3"/>
      <c r="AG23" s="3"/>
      <c r="AH23" s="3"/>
    </row>
    <row r="24" spans="1:34" x14ac:dyDescent="0.2">
      <c r="A24" s="53">
        <v>809</v>
      </c>
      <c r="B24" s="228"/>
      <c r="C24" s="52" t="s">
        <v>141</v>
      </c>
      <c r="D24" s="307" t="s">
        <v>97</v>
      </c>
      <c r="E24" s="307"/>
      <c r="F24" s="12">
        <v>4.4800000000000004</v>
      </c>
      <c r="G24" s="12">
        <v>4.43</v>
      </c>
      <c r="H24" s="13">
        <v>0.3</v>
      </c>
      <c r="I24" s="53">
        <v>7</v>
      </c>
      <c r="J24" s="53" t="s">
        <v>15</v>
      </c>
      <c r="K24" s="12">
        <v>0.35</v>
      </c>
      <c r="L24" s="12">
        <v>0.06</v>
      </c>
      <c r="M24" s="12">
        <v>1.07</v>
      </c>
      <c r="N24" s="53">
        <v>8.1999999999999993</v>
      </c>
      <c r="O24" s="15">
        <v>0.43</v>
      </c>
      <c r="P24" s="15">
        <v>1.5</v>
      </c>
      <c r="Q24" s="15">
        <v>8.6300000000000008</v>
      </c>
      <c r="R24" s="16">
        <v>5</v>
      </c>
      <c r="S24" s="16">
        <v>71.3</v>
      </c>
      <c r="T24" s="16" t="s">
        <v>15</v>
      </c>
      <c r="U24" s="15">
        <v>2.81</v>
      </c>
      <c r="V24" s="16">
        <v>10.9</v>
      </c>
      <c r="W24" s="16" t="s">
        <v>15</v>
      </c>
      <c r="X24" s="16" t="s">
        <v>15</v>
      </c>
      <c r="Y24" s="16" t="s">
        <v>15</v>
      </c>
      <c r="Z24" s="16" t="s">
        <v>15</v>
      </c>
      <c r="AA24" s="16" t="s">
        <v>15</v>
      </c>
      <c r="AB24" s="16" t="s">
        <v>15</v>
      </c>
      <c r="AC24" s="29">
        <f t="shared" si="0"/>
        <v>1.6299303944315546</v>
      </c>
      <c r="AD24" s="3"/>
      <c r="AE24" s="3"/>
      <c r="AF24" s="3"/>
      <c r="AG24" s="3"/>
      <c r="AH24" s="3"/>
    </row>
    <row r="25" spans="1:34" x14ac:dyDescent="0.2">
      <c r="A25" s="53">
        <v>810</v>
      </c>
      <c r="B25" s="228"/>
      <c r="C25" s="52" t="s">
        <v>142</v>
      </c>
      <c r="D25" s="307" t="s">
        <v>98</v>
      </c>
      <c r="E25" s="307"/>
      <c r="F25" s="12">
        <v>4.42</v>
      </c>
      <c r="G25" s="12">
        <v>4.3899999999999997</v>
      </c>
      <c r="H25" s="13">
        <v>0</v>
      </c>
      <c r="I25" s="53">
        <v>3</v>
      </c>
      <c r="J25" s="53" t="s">
        <v>15</v>
      </c>
      <c r="K25" s="12">
        <v>0.24</v>
      </c>
      <c r="L25" s="12">
        <v>0.03</v>
      </c>
      <c r="M25" s="12">
        <v>1.37</v>
      </c>
      <c r="N25" s="53">
        <v>14.2</v>
      </c>
      <c r="O25" s="15">
        <v>0.28000000000000003</v>
      </c>
      <c r="P25" s="15">
        <v>1.65</v>
      </c>
      <c r="Q25" s="15">
        <v>14.48</v>
      </c>
      <c r="R25" s="16">
        <v>1.9</v>
      </c>
      <c r="S25" s="16">
        <v>83</v>
      </c>
      <c r="T25" s="16" t="s">
        <v>15</v>
      </c>
      <c r="U25" s="15">
        <v>2.81</v>
      </c>
      <c r="V25" s="16">
        <v>7</v>
      </c>
      <c r="W25" s="16" t="s">
        <v>15</v>
      </c>
      <c r="X25" s="16" t="s">
        <v>15</v>
      </c>
      <c r="Y25" s="16" t="s">
        <v>15</v>
      </c>
      <c r="Z25" s="16" t="s">
        <v>15</v>
      </c>
      <c r="AA25" s="16" t="s">
        <v>15</v>
      </c>
      <c r="AB25" s="16" t="s">
        <v>15</v>
      </c>
      <c r="AC25" s="227">
        <f t="shared" si="0"/>
        <v>1.6299303944315546</v>
      </c>
      <c r="AD25" s="3"/>
      <c r="AE25" s="3"/>
      <c r="AF25" s="3"/>
      <c r="AG25" s="3"/>
      <c r="AH25" s="3"/>
    </row>
    <row r="26" spans="1:34" ht="18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221" t="s">
        <v>534</v>
      </c>
      <c r="V26" s="3"/>
      <c r="W26" s="3"/>
      <c r="X26" s="3"/>
      <c r="Y26" s="3"/>
      <c r="Z26" s="3"/>
      <c r="AA26" s="3"/>
      <c r="AB26" s="3"/>
      <c r="AC26" s="225" t="s">
        <v>536</v>
      </c>
      <c r="AD26" s="3"/>
      <c r="AE26" s="3"/>
      <c r="AF26" s="3"/>
      <c r="AG26" s="3"/>
      <c r="AH26" s="3"/>
    </row>
    <row r="27" spans="1:34" ht="19.5" thickBot="1" x14ac:dyDescent="0.35">
      <c r="A27" s="234" t="s">
        <v>168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6"/>
      <c r="M27" s="3"/>
      <c r="N27" s="3"/>
      <c r="O27" s="3"/>
      <c r="P27" s="3"/>
      <c r="Q27" s="3"/>
      <c r="R27" s="3"/>
      <c r="S27" s="3"/>
      <c r="T27" s="3"/>
      <c r="U27" s="222">
        <f>(U21*5+U22*15+U23*20)/(5+15+20)</f>
        <v>3.4162499999999993</v>
      </c>
      <c r="V27" s="3"/>
      <c r="W27" s="3"/>
      <c r="X27" s="3"/>
      <c r="Y27" s="3"/>
      <c r="Z27" s="3"/>
      <c r="AA27" s="3"/>
      <c r="AB27" s="3"/>
      <c r="AC27" s="226">
        <f>AVERAGE(AC23:AC25)</f>
        <v>1.6067285382830627</v>
      </c>
      <c r="AD27" s="3"/>
      <c r="AE27" s="3"/>
      <c r="AF27" s="3"/>
      <c r="AG27" s="3"/>
      <c r="AH27" s="3"/>
    </row>
    <row r="28" spans="1:34" ht="18" x14ac:dyDescent="0.35">
      <c r="A28" s="92" t="s">
        <v>186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223" t="s">
        <v>535</v>
      </c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31.5" x14ac:dyDescent="0.3">
      <c r="A29" s="237" t="s">
        <v>0</v>
      </c>
      <c r="B29" s="278" t="s">
        <v>136</v>
      </c>
      <c r="C29" s="278" t="s">
        <v>137</v>
      </c>
      <c r="D29" s="278" t="s">
        <v>179</v>
      </c>
      <c r="E29" s="228" t="s">
        <v>1</v>
      </c>
      <c r="F29" s="228"/>
      <c r="G29" s="46" t="s">
        <v>176</v>
      </c>
      <c r="H29" s="46" t="s">
        <v>175</v>
      </c>
      <c r="I29" s="49" t="s">
        <v>174</v>
      </c>
      <c r="J29" s="49" t="s">
        <v>173</v>
      </c>
      <c r="K29" s="266" t="s">
        <v>172</v>
      </c>
      <c r="L29" s="267"/>
      <c r="M29" s="3"/>
      <c r="N29" s="3"/>
      <c r="O29" s="3"/>
      <c r="P29" s="3"/>
      <c r="Q29" s="3"/>
      <c r="R29" s="3"/>
      <c r="S29" s="3"/>
      <c r="T29" s="3"/>
      <c r="U29" s="224">
        <f>U27*40</f>
        <v>136.64999999999998</v>
      </c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15.75" x14ac:dyDescent="0.2">
      <c r="A30" s="237"/>
      <c r="B30" s="279"/>
      <c r="C30" s="279"/>
      <c r="D30" s="279"/>
      <c r="E30" s="228"/>
      <c r="F30" s="228"/>
      <c r="G30" s="228" t="s">
        <v>171</v>
      </c>
      <c r="H30" s="228"/>
      <c r="I30" s="228"/>
      <c r="J30" s="228"/>
      <c r="K30" s="268"/>
      <c r="L30" s="269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x14ac:dyDescent="0.2">
      <c r="A31" s="52">
        <v>500</v>
      </c>
      <c r="B31" s="228" t="s">
        <v>156</v>
      </c>
      <c r="C31" s="52" t="s">
        <v>138</v>
      </c>
      <c r="D31" s="52">
        <v>66</v>
      </c>
      <c r="E31" s="280">
        <v>806</v>
      </c>
      <c r="F31" s="280"/>
      <c r="G31" s="52">
        <v>35</v>
      </c>
      <c r="H31" s="52">
        <v>9</v>
      </c>
      <c r="I31" s="52">
        <v>8</v>
      </c>
      <c r="J31" s="52">
        <v>48</v>
      </c>
      <c r="K31" s="272" t="s">
        <v>173</v>
      </c>
      <c r="L31" s="27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x14ac:dyDescent="0.2">
      <c r="A32" s="52">
        <v>501</v>
      </c>
      <c r="B32" s="228"/>
      <c r="C32" s="14" t="s">
        <v>140</v>
      </c>
      <c r="D32" s="52">
        <v>67</v>
      </c>
      <c r="E32" s="280">
        <v>807</v>
      </c>
      <c r="F32" s="280"/>
      <c r="G32" s="52">
        <v>40</v>
      </c>
      <c r="H32" s="52">
        <v>7</v>
      </c>
      <c r="I32" s="52">
        <v>5</v>
      </c>
      <c r="J32" s="52">
        <v>48</v>
      </c>
      <c r="K32" s="272" t="s">
        <v>182</v>
      </c>
      <c r="L32" s="27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x14ac:dyDescent="0.2">
      <c r="A33" s="52">
        <v>502</v>
      </c>
      <c r="B33" s="228"/>
      <c r="C33" s="52" t="s">
        <v>139</v>
      </c>
      <c r="D33" s="52">
        <v>68</v>
      </c>
      <c r="E33" s="280">
        <v>808</v>
      </c>
      <c r="F33" s="280"/>
      <c r="G33" s="52">
        <v>37</v>
      </c>
      <c r="H33" s="52">
        <v>6</v>
      </c>
      <c r="I33" s="52">
        <v>7</v>
      </c>
      <c r="J33" s="52">
        <v>50</v>
      </c>
      <c r="K33" s="272" t="s">
        <v>173</v>
      </c>
      <c r="L33" s="27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x14ac:dyDescent="0.2">
      <c r="A34" s="52">
        <v>503</v>
      </c>
      <c r="B34" s="228"/>
      <c r="C34" s="52" t="s">
        <v>141</v>
      </c>
      <c r="D34" s="52">
        <v>69</v>
      </c>
      <c r="E34" s="280">
        <v>809</v>
      </c>
      <c r="F34" s="280"/>
      <c r="G34" s="52">
        <v>33</v>
      </c>
      <c r="H34" s="52">
        <v>7</v>
      </c>
      <c r="I34" s="52">
        <v>7</v>
      </c>
      <c r="J34" s="52">
        <v>53</v>
      </c>
      <c r="K34" s="272" t="s">
        <v>173</v>
      </c>
      <c r="L34" s="27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x14ac:dyDescent="0.2">
      <c r="A35" s="52">
        <v>504</v>
      </c>
      <c r="B35" s="228"/>
      <c r="C35" s="52" t="s">
        <v>142</v>
      </c>
      <c r="D35" s="52">
        <v>70</v>
      </c>
      <c r="E35" s="280">
        <v>810</v>
      </c>
      <c r="F35" s="280"/>
      <c r="G35" s="52">
        <v>30</v>
      </c>
      <c r="H35" s="52">
        <v>7</v>
      </c>
      <c r="I35" s="52">
        <v>6</v>
      </c>
      <c r="J35" s="52">
        <v>57</v>
      </c>
      <c r="K35" s="272" t="s">
        <v>173</v>
      </c>
      <c r="L35" s="27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5.6" thickBo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6.5" thickBot="1" x14ac:dyDescent="0.25">
      <c r="A37" s="234" t="s">
        <v>192</v>
      </c>
      <c r="B37" s="235"/>
      <c r="C37" s="235"/>
      <c r="D37" s="235"/>
      <c r="E37" s="235"/>
      <c r="F37" s="235"/>
      <c r="G37" s="235"/>
      <c r="H37" s="235"/>
      <c r="I37" s="236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5.6" x14ac:dyDescent="0.3">
      <c r="A38" s="160" t="s">
        <v>193</v>
      </c>
      <c r="B38" s="92"/>
      <c r="C38" s="92"/>
      <c r="D38" s="9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ht="15.75" x14ac:dyDescent="0.2">
      <c r="A39" s="229" t="s">
        <v>191</v>
      </c>
      <c r="B39" s="229" t="s">
        <v>136</v>
      </c>
      <c r="C39" s="229" t="s">
        <v>137</v>
      </c>
      <c r="D39" s="266" t="s">
        <v>190</v>
      </c>
      <c r="E39" s="267"/>
      <c r="F39" s="49" t="s">
        <v>189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5.75" x14ac:dyDescent="0.2">
      <c r="A40" s="230"/>
      <c r="B40" s="230"/>
      <c r="C40" s="230"/>
      <c r="D40" s="268"/>
      <c r="E40" s="269"/>
      <c r="F40" s="49" t="s">
        <v>171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15" customHeight="1" x14ac:dyDescent="0.2">
      <c r="A41" s="52">
        <v>806</v>
      </c>
      <c r="B41" s="228" t="s">
        <v>156</v>
      </c>
      <c r="C41" s="52" t="s">
        <v>138</v>
      </c>
      <c r="D41" s="272" t="s">
        <v>94</v>
      </c>
      <c r="E41" s="273"/>
      <c r="F41" s="17">
        <v>0.24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ht="15" customHeight="1" x14ac:dyDescent="0.2">
      <c r="A42" s="52">
        <v>807</v>
      </c>
      <c r="B42" s="228"/>
      <c r="C42" s="14" t="s">
        <v>140</v>
      </c>
      <c r="D42" s="272" t="s">
        <v>95</v>
      </c>
      <c r="E42" s="273"/>
      <c r="F42" s="17">
        <v>0.19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5" customHeight="1" x14ac:dyDescent="0.2">
      <c r="A43" s="52">
        <v>808</v>
      </c>
      <c r="B43" s="228"/>
      <c r="C43" s="52" t="s">
        <v>139</v>
      </c>
      <c r="D43" s="272" t="s">
        <v>96</v>
      </c>
      <c r="E43" s="273"/>
      <c r="F43" s="17">
        <v>0.18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ht="15" customHeight="1" x14ac:dyDescent="0.2">
      <c r="A44" s="52">
        <v>809</v>
      </c>
      <c r="B44" s="228"/>
      <c r="C44" s="19" t="s">
        <v>141</v>
      </c>
      <c r="D44" s="272" t="s">
        <v>97</v>
      </c>
      <c r="E44" s="273"/>
      <c r="F44" s="17">
        <v>0.14000000000000001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ht="15" customHeight="1" x14ac:dyDescent="0.2">
      <c r="A45" s="52">
        <v>810</v>
      </c>
      <c r="B45" s="228"/>
      <c r="C45" s="52" t="s">
        <v>142</v>
      </c>
      <c r="D45" s="272" t="s">
        <v>98</v>
      </c>
      <c r="E45" s="273"/>
      <c r="F45" s="17">
        <v>0.15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ht="15.6" thickBo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ht="16.5" thickBot="1" x14ac:dyDescent="0.25">
      <c r="A47" s="234" t="s">
        <v>196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6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ht="15.6" x14ac:dyDescent="0.25">
      <c r="A48" s="156" t="s">
        <v>315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ht="15.75" x14ac:dyDescent="0.2">
      <c r="A49" s="229" t="s">
        <v>136</v>
      </c>
      <c r="B49" s="229" t="s">
        <v>137</v>
      </c>
      <c r="C49" s="229" t="s">
        <v>179</v>
      </c>
      <c r="D49" s="228" t="s">
        <v>213</v>
      </c>
      <c r="E49" s="228"/>
      <c r="F49" s="228"/>
      <c r="G49" s="228"/>
      <c r="H49" s="228"/>
      <c r="I49" s="228"/>
      <c r="J49" s="228"/>
      <c r="K49" s="229" t="s">
        <v>179</v>
      </c>
      <c r="L49" s="237" t="s">
        <v>212</v>
      </c>
      <c r="M49" s="237" t="s">
        <v>211</v>
      </c>
      <c r="N49" s="237" t="s">
        <v>210</v>
      </c>
      <c r="O49" s="229" t="s">
        <v>509</v>
      </c>
      <c r="P49" s="228" t="s">
        <v>530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x14ac:dyDescent="0.2">
      <c r="A50" s="277"/>
      <c r="B50" s="277"/>
      <c r="C50" s="277"/>
      <c r="D50" s="52">
        <v>-2</v>
      </c>
      <c r="E50" s="52">
        <v>-6</v>
      </c>
      <c r="F50" s="52">
        <v>-10</v>
      </c>
      <c r="G50" s="52">
        <v>-30</v>
      </c>
      <c r="H50" s="52">
        <v>-60</v>
      </c>
      <c r="I50" s="52">
        <v>-100</v>
      </c>
      <c r="J50" s="52">
        <v>-1500</v>
      </c>
      <c r="K50" s="277"/>
      <c r="L50" s="237"/>
      <c r="M50" s="237"/>
      <c r="N50" s="237"/>
      <c r="O50" s="230"/>
      <c r="P50" s="228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ht="18" x14ac:dyDescent="0.2">
      <c r="A51" s="230"/>
      <c r="B51" s="230"/>
      <c r="C51" s="230"/>
      <c r="D51" s="304" t="s">
        <v>209</v>
      </c>
      <c r="E51" s="305"/>
      <c r="F51" s="305"/>
      <c r="G51" s="305"/>
      <c r="H51" s="305"/>
      <c r="I51" s="305"/>
      <c r="J51" s="306"/>
      <c r="K51" s="230"/>
      <c r="L51" s="280" t="s">
        <v>208</v>
      </c>
      <c r="M51" s="280"/>
      <c r="N51" s="52" t="s">
        <v>207</v>
      </c>
      <c r="O51" s="52" t="s">
        <v>510</v>
      </c>
      <c r="P51" s="216" t="s">
        <v>510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x14ac:dyDescent="0.2">
      <c r="A52" s="228" t="s">
        <v>156</v>
      </c>
      <c r="B52" s="52" t="s">
        <v>138</v>
      </c>
      <c r="C52" s="52" t="s">
        <v>336</v>
      </c>
      <c r="D52" s="23">
        <v>0.377</v>
      </c>
      <c r="E52" s="23">
        <v>0.28999999999999998</v>
      </c>
      <c r="F52" s="23">
        <v>0.27500000000000002</v>
      </c>
      <c r="G52" s="23">
        <v>0.22900000000000001</v>
      </c>
      <c r="H52" s="23">
        <v>0.22600000000000001</v>
      </c>
      <c r="I52" s="23">
        <v>0.219</v>
      </c>
      <c r="J52" s="23">
        <v>0.17299999999999999</v>
      </c>
      <c r="K52" s="52" t="s">
        <v>337</v>
      </c>
      <c r="L52" s="15">
        <v>1.0900000000000001</v>
      </c>
      <c r="M52" s="15">
        <v>2.66</v>
      </c>
      <c r="N52" s="23">
        <v>18.478999999999999</v>
      </c>
      <c r="O52" s="23">
        <f>(1 -(L52/M52))</f>
        <v>0.59022556390977443</v>
      </c>
      <c r="P52" s="23">
        <f>(O52*0.95)</f>
        <v>0.56071428571428572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x14ac:dyDescent="0.2">
      <c r="A53" s="228"/>
      <c r="B53" s="14" t="s">
        <v>140</v>
      </c>
      <c r="C53" s="52" t="s">
        <v>338</v>
      </c>
      <c r="D53" s="23">
        <v>0.375</v>
      </c>
      <c r="E53" s="23">
        <v>0.32200000000000001</v>
      </c>
      <c r="F53" s="23">
        <v>0.31</v>
      </c>
      <c r="G53" s="23">
        <v>0.27600000000000002</v>
      </c>
      <c r="H53" s="23">
        <v>0.26600000000000001</v>
      </c>
      <c r="I53" s="23">
        <v>0.25700000000000001</v>
      </c>
      <c r="J53" s="23">
        <v>0.17499999999999999</v>
      </c>
      <c r="K53" s="52" t="s">
        <v>339</v>
      </c>
      <c r="L53" s="15">
        <v>1.1200000000000001</v>
      </c>
      <c r="M53" s="15">
        <v>2.4900000000000002</v>
      </c>
      <c r="N53" s="23">
        <v>20.789000000000001</v>
      </c>
      <c r="O53" s="23">
        <f t="shared" ref="O53:O56" si="1">(1 -(L53/M53))</f>
        <v>0.55020080321285136</v>
      </c>
      <c r="P53" s="23">
        <f t="shared" ref="P53:P56" si="2">(O53*0.95)</f>
        <v>0.52269076305220874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x14ac:dyDescent="0.2">
      <c r="A54" s="228"/>
      <c r="B54" s="52" t="s">
        <v>139</v>
      </c>
      <c r="C54" s="52" t="s">
        <v>340</v>
      </c>
      <c r="D54" s="23">
        <v>0.44500000000000001</v>
      </c>
      <c r="E54" s="23">
        <v>0.35799999999999998</v>
      </c>
      <c r="F54" s="23">
        <v>0.34100000000000003</v>
      </c>
      <c r="G54" s="23">
        <v>0.30199999999999999</v>
      </c>
      <c r="H54" s="23">
        <v>0.29099999999999998</v>
      </c>
      <c r="I54" s="23">
        <v>0.28100000000000003</v>
      </c>
      <c r="J54" s="23">
        <v>0.192</v>
      </c>
      <c r="K54" s="52" t="s">
        <v>341</v>
      </c>
      <c r="L54" s="15">
        <v>1.1000000000000001</v>
      </c>
      <c r="M54" s="15">
        <v>2.4</v>
      </c>
      <c r="N54" s="23">
        <v>71.606999999999999</v>
      </c>
      <c r="O54" s="23">
        <f t="shared" si="1"/>
        <v>0.54166666666666663</v>
      </c>
      <c r="P54" s="23">
        <f t="shared" si="2"/>
        <v>0.51458333333333328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x14ac:dyDescent="0.2">
      <c r="A55" s="228"/>
      <c r="B55" s="52" t="s">
        <v>141</v>
      </c>
      <c r="C55" s="52" t="s">
        <v>342</v>
      </c>
      <c r="D55" s="23">
        <v>0.42299999999999999</v>
      </c>
      <c r="E55" s="23">
        <v>0.35</v>
      </c>
      <c r="F55" s="23">
        <v>0.33600000000000002</v>
      </c>
      <c r="G55" s="23">
        <v>0.30299999999999999</v>
      </c>
      <c r="H55" s="23">
        <v>0.29699999999999999</v>
      </c>
      <c r="I55" s="23">
        <v>0.28199999999999997</v>
      </c>
      <c r="J55" s="23">
        <v>0.19700000000000001</v>
      </c>
      <c r="K55" s="52" t="s">
        <v>343</v>
      </c>
      <c r="L55" s="15">
        <v>1.1100000000000001</v>
      </c>
      <c r="M55" s="15">
        <v>2.62</v>
      </c>
      <c r="N55" s="23">
        <v>78.537000000000006</v>
      </c>
      <c r="O55" s="23">
        <f t="shared" si="1"/>
        <v>0.57633587786259532</v>
      </c>
      <c r="P55" s="23">
        <f t="shared" si="2"/>
        <v>0.54751908396946558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x14ac:dyDescent="0.2">
      <c r="A56" s="228"/>
      <c r="B56" s="52" t="s">
        <v>142</v>
      </c>
      <c r="C56" s="52" t="s">
        <v>344</v>
      </c>
      <c r="D56" s="23">
        <v>0.56599999999999995</v>
      </c>
      <c r="E56" s="23">
        <v>0.47399999999999998</v>
      </c>
      <c r="F56" s="23">
        <v>0.45</v>
      </c>
      <c r="G56" s="23">
        <v>0.38800000000000001</v>
      </c>
      <c r="H56" s="23">
        <v>0.378</v>
      </c>
      <c r="I56" s="23">
        <v>0.36299999999999999</v>
      </c>
      <c r="J56" s="23">
        <v>0.23899999999999999</v>
      </c>
      <c r="K56" s="52" t="s">
        <v>345</v>
      </c>
      <c r="L56" s="15">
        <v>1.07</v>
      </c>
      <c r="M56" s="15">
        <v>2.4500000000000002</v>
      </c>
      <c r="N56" s="23">
        <v>73.917000000000002</v>
      </c>
      <c r="O56" s="23">
        <f t="shared" si="1"/>
        <v>0.56326530612244896</v>
      </c>
      <c r="P56" s="23">
        <f t="shared" si="2"/>
        <v>0.53510204081632651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15.75" x14ac:dyDescent="0.2">
      <c r="A58" s="229" t="s">
        <v>136</v>
      </c>
      <c r="B58" s="229" t="s">
        <v>137</v>
      </c>
      <c r="C58" s="229" t="s">
        <v>179</v>
      </c>
      <c r="D58" s="228" t="s">
        <v>213</v>
      </c>
      <c r="E58" s="228"/>
      <c r="F58" s="228"/>
      <c r="G58" s="228"/>
      <c r="H58" s="228"/>
      <c r="I58" s="228"/>
      <c r="J58" s="228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x14ac:dyDescent="0.2">
      <c r="A59" s="277"/>
      <c r="B59" s="277"/>
      <c r="C59" s="277"/>
      <c r="D59" s="52">
        <v>-2</v>
      </c>
      <c r="E59" s="52">
        <v>-6</v>
      </c>
      <c r="F59" s="52">
        <v>-10</v>
      </c>
      <c r="G59" s="52">
        <v>-30</v>
      </c>
      <c r="H59" s="52">
        <v>-60</v>
      </c>
      <c r="I59" s="52">
        <v>-100</v>
      </c>
      <c r="J59" s="52">
        <v>-1500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ht="15.75" x14ac:dyDescent="0.2">
      <c r="A60" s="230"/>
      <c r="B60" s="230"/>
      <c r="C60" s="230"/>
      <c r="D60" s="256" t="s">
        <v>459</v>
      </c>
      <c r="E60" s="257"/>
      <c r="F60" s="257"/>
      <c r="G60" s="257"/>
      <c r="H60" s="257"/>
      <c r="I60" s="257"/>
      <c r="J60" s="258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x14ac:dyDescent="0.2">
      <c r="A61" s="228" t="s">
        <v>156</v>
      </c>
      <c r="B61" s="52" t="s">
        <v>138</v>
      </c>
      <c r="C61" s="52" t="s">
        <v>336</v>
      </c>
      <c r="D61" s="23">
        <f>D52*$L52</f>
        <v>0.41093000000000002</v>
      </c>
      <c r="E61" s="23">
        <f t="shared" ref="E61:J61" si="3">E52*$L52</f>
        <v>0.31609999999999999</v>
      </c>
      <c r="F61" s="23">
        <f t="shared" si="3"/>
        <v>0.29975000000000007</v>
      </c>
      <c r="G61" s="23">
        <f t="shared" si="3"/>
        <v>0.24961000000000003</v>
      </c>
      <c r="H61" s="23">
        <f t="shared" si="3"/>
        <v>0.24634000000000003</v>
      </c>
      <c r="I61" s="23">
        <f t="shared" si="3"/>
        <v>0.23871000000000001</v>
      </c>
      <c r="J61" s="23">
        <f t="shared" si="3"/>
        <v>0.18856999999999999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x14ac:dyDescent="0.2">
      <c r="A62" s="228"/>
      <c r="B62" s="14" t="s">
        <v>140</v>
      </c>
      <c r="C62" s="52" t="s">
        <v>338</v>
      </c>
      <c r="D62" s="23">
        <f t="shared" ref="D62:J65" si="4">D53*$L53</f>
        <v>0.42000000000000004</v>
      </c>
      <c r="E62" s="23">
        <f t="shared" si="4"/>
        <v>0.36064000000000002</v>
      </c>
      <c r="F62" s="23">
        <f t="shared" si="4"/>
        <v>0.34720000000000001</v>
      </c>
      <c r="G62" s="23">
        <f t="shared" si="4"/>
        <v>0.30912000000000006</v>
      </c>
      <c r="H62" s="23">
        <f t="shared" si="4"/>
        <v>0.29792000000000002</v>
      </c>
      <c r="I62" s="23">
        <f t="shared" si="4"/>
        <v>0.28784000000000004</v>
      </c>
      <c r="J62" s="23">
        <f t="shared" si="4"/>
        <v>0.19600000000000001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x14ac:dyDescent="0.2">
      <c r="A63" s="228"/>
      <c r="B63" s="52" t="s">
        <v>139</v>
      </c>
      <c r="C63" s="52" t="s">
        <v>340</v>
      </c>
      <c r="D63" s="23">
        <f t="shared" si="4"/>
        <v>0.48950000000000005</v>
      </c>
      <c r="E63" s="23">
        <f t="shared" si="4"/>
        <v>0.39380000000000004</v>
      </c>
      <c r="F63" s="23">
        <f t="shared" si="4"/>
        <v>0.37510000000000004</v>
      </c>
      <c r="G63" s="23">
        <f t="shared" si="4"/>
        <v>0.3322</v>
      </c>
      <c r="H63" s="23">
        <f t="shared" si="4"/>
        <v>0.3201</v>
      </c>
      <c r="I63" s="23">
        <f t="shared" si="4"/>
        <v>0.30910000000000004</v>
      </c>
      <c r="J63" s="23">
        <f t="shared" si="4"/>
        <v>0.21120000000000003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x14ac:dyDescent="0.2">
      <c r="A64" s="228"/>
      <c r="B64" s="52" t="s">
        <v>141</v>
      </c>
      <c r="C64" s="52" t="s">
        <v>342</v>
      </c>
      <c r="D64" s="23">
        <f t="shared" si="4"/>
        <v>0.46953</v>
      </c>
      <c r="E64" s="23">
        <f t="shared" si="4"/>
        <v>0.38850000000000001</v>
      </c>
      <c r="F64" s="23">
        <f t="shared" si="4"/>
        <v>0.37296000000000007</v>
      </c>
      <c r="G64" s="23">
        <f t="shared" si="4"/>
        <v>0.33633000000000002</v>
      </c>
      <c r="H64" s="23">
        <f t="shared" si="4"/>
        <v>0.32967000000000002</v>
      </c>
      <c r="I64" s="23">
        <f t="shared" si="4"/>
        <v>0.31302000000000002</v>
      </c>
      <c r="J64" s="23">
        <f t="shared" si="4"/>
        <v>0.21867000000000003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x14ac:dyDescent="0.2">
      <c r="A65" s="228"/>
      <c r="B65" s="52" t="s">
        <v>142</v>
      </c>
      <c r="C65" s="52" t="s">
        <v>344</v>
      </c>
      <c r="D65" s="23">
        <f t="shared" si="4"/>
        <v>0.60561999999999994</v>
      </c>
      <c r="E65" s="23">
        <f t="shared" si="4"/>
        <v>0.50717999999999996</v>
      </c>
      <c r="F65" s="23">
        <f t="shared" si="4"/>
        <v>0.48150000000000004</v>
      </c>
      <c r="G65" s="23">
        <f t="shared" si="4"/>
        <v>0.41516000000000003</v>
      </c>
      <c r="H65" s="23">
        <f t="shared" si="4"/>
        <v>0.40446000000000004</v>
      </c>
      <c r="I65" s="23">
        <f t="shared" si="4"/>
        <v>0.38841000000000003</v>
      </c>
      <c r="J65" s="23">
        <f t="shared" si="4"/>
        <v>0.25573000000000001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ht="15.6" thickBot="1" x14ac:dyDescent="0.3">
      <c r="A66" s="3"/>
      <c r="B66" s="157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ht="16.149999999999999" thickBot="1" x14ac:dyDescent="0.35">
      <c r="A67" s="286" t="s">
        <v>411</v>
      </c>
      <c r="B67" s="287"/>
      <c r="C67" s="89"/>
      <c r="D67" s="89"/>
      <c r="E67" s="89"/>
      <c r="F67" s="89"/>
      <c r="G67" s="89"/>
      <c r="H67" s="89"/>
      <c r="I67" s="89"/>
      <c r="J67" s="89"/>
      <c r="K67" s="8"/>
      <c r="L67" s="8"/>
      <c r="M67" s="8"/>
      <c r="N67" s="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x14ac:dyDescent="0.2">
      <c r="A68" s="281" t="s">
        <v>137</v>
      </c>
      <c r="B68" s="262" t="s">
        <v>413</v>
      </c>
      <c r="C68" s="96"/>
      <c r="D68" s="96"/>
      <c r="E68" s="96"/>
      <c r="F68" s="96"/>
      <c r="G68" s="96"/>
      <c r="H68" s="96"/>
      <c r="I68" s="96"/>
      <c r="J68" s="96"/>
      <c r="K68" s="8"/>
      <c r="L68" s="8"/>
      <c r="M68" s="8"/>
      <c r="N68" s="8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x14ac:dyDescent="0.2">
      <c r="A69" s="282"/>
      <c r="B69" s="263"/>
      <c r="C69" s="96"/>
      <c r="D69" s="96"/>
      <c r="E69" s="96"/>
      <c r="F69" s="96"/>
      <c r="G69" s="96"/>
      <c r="H69" s="96"/>
      <c r="I69" s="96"/>
      <c r="J69" s="96"/>
      <c r="K69" s="8"/>
      <c r="L69" s="8"/>
      <c r="M69" s="8"/>
      <c r="N69" s="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x14ac:dyDescent="0.2">
      <c r="A70" s="283"/>
      <c r="B70" s="263"/>
      <c r="C70" s="96"/>
      <c r="D70" s="96"/>
      <c r="E70" s="96"/>
      <c r="F70" s="96"/>
      <c r="G70" s="96"/>
      <c r="H70" s="96"/>
      <c r="I70" s="96"/>
      <c r="J70" s="96"/>
      <c r="K70" s="8"/>
      <c r="L70" s="8"/>
      <c r="M70" s="8"/>
      <c r="N70" s="8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x14ac:dyDescent="0.25">
      <c r="A71" s="153" t="s">
        <v>138</v>
      </c>
      <c r="B71" s="138" t="s">
        <v>430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ht="15.6" thickBot="1" x14ac:dyDescent="0.3">
      <c r="A72" s="148" t="s">
        <v>142</v>
      </c>
      <c r="B72" s="149" t="s">
        <v>429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x14ac:dyDescent="0.25">
      <c r="A73" s="3"/>
      <c r="B73" s="3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x14ac:dyDescent="0.25">
      <c r="A74" s="3"/>
      <c r="B74" s="3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x14ac:dyDescent="0.25">
      <c r="A75" s="3"/>
      <c r="B75" s="3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x14ac:dyDescent="0.25">
      <c r="A76" s="3"/>
      <c r="B76" s="3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34" x14ac:dyDescent="0.25">
      <c r="A77" s="3"/>
      <c r="B77" s="3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34" x14ac:dyDescent="0.25">
      <c r="A78" s="3"/>
      <c r="B78" s="3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3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3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</sheetData>
  <mergeCells count="71">
    <mergeCell ref="N49:N50"/>
    <mergeCell ref="L51:M51"/>
    <mergeCell ref="A49:A51"/>
    <mergeCell ref="B49:B51"/>
    <mergeCell ref="C49:C51"/>
    <mergeCell ref="D49:J49"/>
    <mergeCell ref="K49:K51"/>
    <mergeCell ref="M49:M50"/>
    <mergeCell ref="E31:F31"/>
    <mergeCell ref="K31:L31"/>
    <mergeCell ref="B41:B45"/>
    <mergeCell ref="A52:A56"/>
    <mergeCell ref="L49:L50"/>
    <mergeCell ref="E34:F34"/>
    <mergeCell ref="K34:L34"/>
    <mergeCell ref="E35:F35"/>
    <mergeCell ref="K35:L35"/>
    <mergeCell ref="E33:F33"/>
    <mergeCell ref="D43:E43"/>
    <mergeCell ref="D44:E44"/>
    <mergeCell ref="D45:E45"/>
    <mergeCell ref="D41:E41"/>
    <mergeCell ref="D42:E42"/>
    <mergeCell ref="A68:A70"/>
    <mergeCell ref="B68:B70"/>
    <mergeCell ref="F19:G19"/>
    <mergeCell ref="H20:J20"/>
    <mergeCell ref="K20:N20"/>
    <mergeCell ref="A19:A20"/>
    <mergeCell ref="B19:B20"/>
    <mergeCell ref="C19:C20"/>
    <mergeCell ref="D19:E20"/>
    <mergeCell ref="D22:E22"/>
    <mergeCell ref="D23:E23"/>
    <mergeCell ref="B21:B25"/>
    <mergeCell ref="D21:E21"/>
    <mergeCell ref="K29:L30"/>
    <mergeCell ref="G30:J30"/>
    <mergeCell ref="C29:C30"/>
    <mergeCell ref="A1:E1"/>
    <mergeCell ref="D51:J51"/>
    <mergeCell ref="A58:A60"/>
    <mergeCell ref="B58:B60"/>
    <mergeCell ref="C58:C60"/>
    <mergeCell ref="D58:J58"/>
    <mergeCell ref="D60:J60"/>
    <mergeCell ref="E29:F30"/>
    <mergeCell ref="D24:E24"/>
    <mergeCell ref="D25:E25"/>
    <mergeCell ref="A37:I37"/>
    <mergeCell ref="A39:A40"/>
    <mergeCell ref="B39:B40"/>
    <mergeCell ref="C39:C40"/>
    <mergeCell ref="D39:E40"/>
    <mergeCell ref="A27:L27"/>
    <mergeCell ref="P49:P50"/>
    <mergeCell ref="A67:B67"/>
    <mergeCell ref="O49:O50"/>
    <mergeCell ref="A47:O47"/>
    <mergeCell ref="A17:AC17"/>
    <mergeCell ref="A61:A65"/>
    <mergeCell ref="O20:Q20"/>
    <mergeCell ref="R20:T20"/>
    <mergeCell ref="W20:AB20"/>
    <mergeCell ref="A29:A30"/>
    <mergeCell ref="B29:B30"/>
    <mergeCell ref="D29:D30"/>
    <mergeCell ref="E32:F32"/>
    <mergeCell ref="K32:L32"/>
    <mergeCell ref="K33:L33"/>
    <mergeCell ref="B31:B35"/>
  </mergeCells>
  <pageMargins left="0.511811024" right="0.511811024" top="0.78740157499999996" bottom="0.78740157499999996" header="0.31496062000000002" footer="0.3149606200000000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86"/>
  <sheetViews>
    <sheetView topLeftCell="D58" zoomScale="80" zoomScaleNormal="80" workbookViewId="0">
      <selection activeCell="L65" sqref="L65"/>
    </sheetView>
  </sheetViews>
  <sheetFormatPr defaultColWidth="9.140625" defaultRowHeight="15" x14ac:dyDescent="0.25"/>
  <cols>
    <col min="1" max="1" width="30.85546875" style="84" bestFit="1" customWidth="1"/>
    <col min="2" max="2" width="21.42578125" style="84" bestFit="1" customWidth="1"/>
    <col min="3" max="3" width="16.28515625" style="84" bestFit="1" customWidth="1"/>
    <col min="4" max="4" width="34.85546875" style="84" customWidth="1"/>
    <col min="5" max="5" width="17.28515625" style="84" customWidth="1"/>
    <col min="6" max="6" width="12.7109375" style="84" customWidth="1"/>
    <col min="7" max="7" width="18.28515625" style="84" bestFit="1" customWidth="1"/>
    <col min="8" max="10" width="9.140625" style="84"/>
    <col min="11" max="11" width="12.5703125" style="84" bestFit="1" customWidth="1"/>
    <col min="12" max="12" width="23.140625" style="84" bestFit="1" customWidth="1"/>
    <col min="13" max="13" width="29.5703125" style="84" bestFit="1" customWidth="1"/>
    <col min="14" max="14" width="29.42578125" style="84" bestFit="1" customWidth="1"/>
    <col min="15" max="15" width="23.7109375" style="84" bestFit="1" customWidth="1"/>
    <col min="16" max="16" width="31.42578125" style="84" bestFit="1" customWidth="1"/>
    <col min="17" max="28" width="9.140625" style="84"/>
    <col min="29" max="29" width="15.85546875" style="84" bestFit="1" customWidth="1"/>
    <col min="30" max="16384" width="9.140625" style="84"/>
  </cols>
  <sheetData>
    <row r="1" spans="1:33" ht="30.6" thickBot="1" x14ac:dyDescent="0.35">
      <c r="A1" s="274" t="s">
        <v>488</v>
      </c>
      <c r="B1" s="275"/>
      <c r="C1" s="275"/>
      <c r="D1" s="275"/>
      <c r="E1" s="276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3" ht="15.6" x14ac:dyDescent="0.3">
      <c r="A2" s="116" t="s">
        <v>440</v>
      </c>
      <c r="B2" s="64"/>
      <c r="C2" s="64" t="s">
        <v>441</v>
      </c>
      <c r="D2" s="64" t="s">
        <v>444</v>
      </c>
      <c r="E2" s="117" t="s">
        <v>466</v>
      </c>
      <c r="F2" s="20"/>
      <c r="G2" s="20"/>
      <c r="H2" s="83"/>
      <c r="I2" s="83"/>
      <c r="J2" s="83"/>
      <c r="K2" s="83"/>
      <c r="L2" s="83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1:33" ht="15.6" x14ac:dyDescent="0.3">
      <c r="A3" s="118" t="s">
        <v>442</v>
      </c>
      <c r="B3" s="57"/>
      <c r="C3" s="57" t="s">
        <v>520</v>
      </c>
      <c r="D3" s="57" t="s">
        <v>445</v>
      </c>
      <c r="E3" s="119" t="s">
        <v>489</v>
      </c>
      <c r="F3" s="61"/>
      <c r="G3" s="34"/>
      <c r="H3" s="83"/>
      <c r="I3" s="83"/>
      <c r="J3" s="83"/>
      <c r="K3" s="83"/>
      <c r="L3" s="83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1:33" ht="15.6" x14ac:dyDescent="0.3">
      <c r="A4" s="118" t="s">
        <v>446</v>
      </c>
      <c r="B4" s="57"/>
      <c r="C4" s="176">
        <v>-18.828398</v>
      </c>
      <c r="D4" s="57" t="s">
        <v>461</v>
      </c>
      <c r="E4" s="119" t="s">
        <v>467</v>
      </c>
      <c r="F4" s="61"/>
      <c r="G4" s="34"/>
      <c r="H4" s="83"/>
      <c r="I4" s="83"/>
      <c r="J4" s="83"/>
      <c r="K4" s="83"/>
      <c r="L4" s="83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1:33" ht="15.6" x14ac:dyDescent="0.3">
      <c r="A5" s="118" t="s">
        <v>460</v>
      </c>
      <c r="B5" s="57"/>
      <c r="C5" s="56">
        <v>699</v>
      </c>
      <c r="D5" s="57"/>
      <c r="E5" s="119"/>
      <c r="F5" s="61"/>
      <c r="G5" s="61"/>
      <c r="H5" s="83"/>
      <c r="I5" s="83"/>
      <c r="J5" s="83"/>
      <c r="K5" s="83"/>
      <c r="L5" s="83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3" ht="15.6" x14ac:dyDescent="0.3">
      <c r="A6" s="118" t="s">
        <v>447</v>
      </c>
      <c r="B6" s="57"/>
      <c r="C6" s="57">
        <v>-44.395288999999998</v>
      </c>
      <c r="D6" s="57"/>
      <c r="E6" s="119"/>
      <c r="F6" s="61"/>
      <c r="G6" s="61"/>
      <c r="H6" s="83"/>
      <c r="I6" s="83"/>
      <c r="J6" s="83"/>
      <c r="K6" s="83"/>
      <c r="L6" s="83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15.6" x14ac:dyDescent="0.3">
      <c r="A7" s="118" t="s">
        <v>448</v>
      </c>
      <c r="B7" s="57"/>
      <c r="C7" s="57" t="s">
        <v>486</v>
      </c>
      <c r="D7" s="57"/>
      <c r="E7" s="119"/>
      <c r="F7" s="61"/>
      <c r="G7" s="61"/>
      <c r="H7" s="83"/>
      <c r="I7" s="83"/>
      <c r="J7" s="83"/>
      <c r="K7" s="83"/>
      <c r="L7" s="83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15.6" x14ac:dyDescent="0.3">
      <c r="A8" s="118" t="s">
        <v>449</v>
      </c>
      <c r="B8" s="57"/>
      <c r="C8" s="57" t="s">
        <v>463</v>
      </c>
      <c r="D8" s="57"/>
      <c r="E8" s="119"/>
      <c r="F8" s="61"/>
      <c r="G8" s="61"/>
      <c r="H8" s="83"/>
      <c r="I8" s="83"/>
      <c r="J8" s="83"/>
      <c r="K8" s="83"/>
      <c r="L8" s="83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33" ht="15.6" x14ac:dyDescent="0.3">
      <c r="A9" s="118" t="s">
        <v>450</v>
      </c>
      <c r="B9" s="57"/>
      <c r="C9" s="57">
        <v>7</v>
      </c>
      <c r="D9" s="57"/>
      <c r="E9" s="119"/>
      <c r="F9" s="61"/>
      <c r="G9" s="61"/>
      <c r="H9" s="83"/>
      <c r="I9" s="83"/>
      <c r="J9" s="83"/>
      <c r="K9" s="83"/>
      <c r="L9" s="83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3" ht="15.6" x14ac:dyDescent="0.3">
      <c r="A10" s="118" t="s">
        <v>451</v>
      </c>
      <c r="B10" s="57"/>
      <c r="C10" s="57" t="s">
        <v>464</v>
      </c>
      <c r="D10" s="57"/>
      <c r="E10" s="119"/>
      <c r="F10" s="61"/>
      <c r="G10" s="61"/>
      <c r="H10" s="83"/>
      <c r="I10" s="83"/>
      <c r="J10" s="83"/>
      <c r="K10" s="83"/>
      <c r="L10" s="83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1:33" ht="15.6" x14ac:dyDescent="0.3">
      <c r="A11" s="118" t="s">
        <v>452</v>
      </c>
      <c r="B11" s="57">
        <v>1</v>
      </c>
      <c r="C11" s="57" t="s">
        <v>453</v>
      </c>
      <c r="D11" s="57"/>
      <c r="E11" s="119"/>
      <c r="F11" s="61"/>
      <c r="G11" s="61"/>
      <c r="H11" s="83"/>
      <c r="I11" s="83"/>
      <c r="J11" s="83"/>
      <c r="K11" s="83"/>
      <c r="L11" s="83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3" ht="15.6" x14ac:dyDescent="0.3">
      <c r="A12" s="118" t="s">
        <v>454</v>
      </c>
      <c r="B12" s="57">
        <v>-99</v>
      </c>
      <c r="C12" s="57" t="s">
        <v>455</v>
      </c>
      <c r="D12" s="57"/>
      <c r="E12" s="119"/>
      <c r="F12" s="61"/>
      <c r="G12" s="61"/>
      <c r="H12" s="83"/>
      <c r="I12" s="83"/>
      <c r="J12" s="83"/>
      <c r="K12" s="83"/>
      <c r="L12" s="83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3" ht="15.6" x14ac:dyDescent="0.3">
      <c r="A13" s="118" t="s">
        <v>456</v>
      </c>
      <c r="B13" s="57">
        <v>0</v>
      </c>
      <c r="C13" s="57"/>
      <c r="D13" s="57"/>
      <c r="E13" s="119"/>
      <c r="F13" s="61"/>
      <c r="G13" s="61"/>
      <c r="H13" s="83"/>
      <c r="I13" s="83"/>
      <c r="J13" s="83"/>
      <c r="K13" s="83"/>
      <c r="L13" s="83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3" ht="15.6" x14ac:dyDescent="0.3">
      <c r="A14" s="118" t="s">
        <v>457</v>
      </c>
      <c r="B14" s="57"/>
      <c r="C14" s="57" t="s">
        <v>465</v>
      </c>
      <c r="D14" s="57"/>
      <c r="E14" s="119"/>
      <c r="F14" s="61"/>
      <c r="G14" s="61"/>
      <c r="H14" s="83"/>
      <c r="I14" s="83"/>
      <c r="J14" s="83"/>
      <c r="K14" s="83"/>
      <c r="L14" s="83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ht="16.149999999999999" thickBot="1" x14ac:dyDescent="0.35">
      <c r="A15" s="120"/>
      <c r="B15" s="121"/>
      <c r="C15" s="121"/>
      <c r="D15" s="121"/>
      <c r="E15" s="122"/>
      <c r="F15" s="61"/>
      <c r="G15" s="61"/>
      <c r="H15" s="83"/>
      <c r="I15" s="83"/>
      <c r="J15" s="83"/>
      <c r="K15" s="83"/>
      <c r="L15" s="83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ht="15.6" thickBot="1" x14ac:dyDescent="0.3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spans="1:33" ht="16.5" thickBot="1" x14ac:dyDescent="0.3">
      <c r="A17" s="234" t="s">
        <v>77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6"/>
      <c r="AD17" s="20"/>
      <c r="AE17" s="20"/>
      <c r="AF17" s="20"/>
      <c r="AG17" s="20"/>
    </row>
    <row r="18" spans="1:33" x14ac:dyDescent="0.3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1:33" ht="15.6" x14ac:dyDescent="0.3">
      <c r="A19" s="86" t="s">
        <v>78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</row>
    <row r="20" spans="1:33" ht="18.75" x14ac:dyDescent="0.25">
      <c r="A20" s="237" t="s">
        <v>0</v>
      </c>
      <c r="B20" s="278" t="s">
        <v>136</v>
      </c>
      <c r="C20" s="278" t="s">
        <v>137</v>
      </c>
      <c r="D20" s="228" t="s">
        <v>1</v>
      </c>
      <c r="E20" s="228"/>
      <c r="F20" s="289" t="s">
        <v>125</v>
      </c>
      <c r="G20" s="291"/>
      <c r="H20" s="49" t="s">
        <v>3</v>
      </c>
      <c r="I20" s="49" t="s">
        <v>4</v>
      </c>
      <c r="J20" s="49" t="s">
        <v>5</v>
      </c>
      <c r="K20" s="49" t="s">
        <v>127</v>
      </c>
      <c r="L20" s="49" t="s">
        <v>128</v>
      </c>
      <c r="M20" s="49" t="s">
        <v>129</v>
      </c>
      <c r="N20" s="49" t="s">
        <v>6</v>
      </c>
      <c r="O20" s="49" t="s">
        <v>16</v>
      </c>
      <c r="P20" s="49" t="s">
        <v>17</v>
      </c>
      <c r="Q20" s="49" t="s">
        <v>18</v>
      </c>
      <c r="R20" s="49" t="s">
        <v>19</v>
      </c>
      <c r="S20" s="49" t="s">
        <v>20</v>
      </c>
      <c r="T20" s="49" t="s">
        <v>21</v>
      </c>
      <c r="U20" s="49" t="s">
        <v>22</v>
      </c>
      <c r="V20" s="49" t="s">
        <v>23</v>
      </c>
      <c r="W20" s="49" t="s">
        <v>24</v>
      </c>
      <c r="X20" s="49" t="s">
        <v>25</v>
      </c>
      <c r="Y20" s="49" t="s">
        <v>26</v>
      </c>
      <c r="Z20" s="49" t="s">
        <v>27</v>
      </c>
      <c r="AA20" s="49" t="s">
        <v>28</v>
      </c>
      <c r="AB20" s="49" t="s">
        <v>29</v>
      </c>
      <c r="AC20" s="49" t="s">
        <v>410</v>
      </c>
      <c r="AD20" s="20"/>
      <c r="AE20" s="20"/>
      <c r="AF20" s="20"/>
      <c r="AG20" s="20"/>
    </row>
    <row r="21" spans="1:33" ht="18.75" x14ac:dyDescent="0.25">
      <c r="A21" s="237"/>
      <c r="B21" s="279"/>
      <c r="C21" s="279"/>
      <c r="D21" s="228"/>
      <c r="E21" s="228"/>
      <c r="F21" s="49" t="s">
        <v>130</v>
      </c>
      <c r="G21" s="49" t="s">
        <v>7</v>
      </c>
      <c r="H21" s="228" t="s">
        <v>8</v>
      </c>
      <c r="I21" s="228"/>
      <c r="J21" s="228"/>
      <c r="K21" s="228" t="s">
        <v>126</v>
      </c>
      <c r="L21" s="228"/>
      <c r="M21" s="228"/>
      <c r="N21" s="228"/>
      <c r="O21" s="228" t="s">
        <v>126</v>
      </c>
      <c r="P21" s="228"/>
      <c r="Q21" s="228"/>
      <c r="R21" s="284" t="s">
        <v>30</v>
      </c>
      <c r="S21" s="284"/>
      <c r="T21" s="284"/>
      <c r="U21" s="49" t="s">
        <v>31</v>
      </c>
      <c r="V21" s="49" t="s">
        <v>32</v>
      </c>
      <c r="W21" s="289" t="s">
        <v>8</v>
      </c>
      <c r="X21" s="290"/>
      <c r="Y21" s="290"/>
      <c r="Z21" s="290"/>
      <c r="AA21" s="290"/>
      <c r="AB21" s="291"/>
      <c r="AC21" s="52" t="s">
        <v>30</v>
      </c>
      <c r="AD21" s="20"/>
      <c r="AE21" s="20"/>
      <c r="AF21" s="20"/>
      <c r="AG21" s="20"/>
    </row>
    <row r="22" spans="1:33" x14ac:dyDescent="0.25">
      <c r="A22" s="40">
        <v>791</v>
      </c>
      <c r="B22" s="229" t="s">
        <v>153</v>
      </c>
      <c r="C22" s="40" t="s">
        <v>138</v>
      </c>
      <c r="D22" s="264" t="s">
        <v>79</v>
      </c>
      <c r="E22" s="264"/>
      <c r="F22" s="4">
        <v>5.85</v>
      </c>
      <c r="G22" s="4">
        <v>5.55</v>
      </c>
      <c r="H22" s="5">
        <v>10</v>
      </c>
      <c r="I22" s="40">
        <v>138</v>
      </c>
      <c r="J22" s="40" t="s">
        <v>15</v>
      </c>
      <c r="K22" s="40">
        <v>2.58</v>
      </c>
      <c r="L22" s="4">
        <v>1.03</v>
      </c>
      <c r="M22" s="4">
        <v>0</v>
      </c>
      <c r="N22" s="40">
        <v>5</v>
      </c>
      <c r="O22" s="4">
        <v>3.96</v>
      </c>
      <c r="P22" s="4">
        <v>3.96</v>
      </c>
      <c r="Q22" s="4">
        <v>8.9600000000000009</v>
      </c>
      <c r="R22" s="5">
        <v>44.2</v>
      </c>
      <c r="S22" s="5">
        <v>0</v>
      </c>
      <c r="T22" s="5" t="s">
        <v>15</v>
      </c>
      <c r="U22" s="4">
        <v>4.09</v>
      </c>
      <c r="V22" s="5">
        <v>26.9</v>
      </c>
      <c r="W22" s="5" t="s">
        <v>15</v>
      </c>
      <c r="X22" s="5" t="s">
        <v>15</v>
      </c>
      <c r="Y22" s="5" t="s">
        <v>15</v>
      </c>
      <c r="Z22" s="5" t="s">
        <v>15</v>
      </c>
      <c r="AA22" s="5" t="s">
        <v>15</v>
      </c>
      <c r="AB22" s="5" t="s">
        <v>15</v>
      </c>
      <c r="AC22" s="21">
        <f>(U22/1.724)</f>
        <v>2.3723897911832945</v>
      </c>
      <c r="AD22" s="20"/>
      <c r="AE22" s="20"/>
      <c r="AF22" s="20"/>
      <c r="AG22" s="20"/>
    </row>
    <row r="23" spans="1:33" x14ac:dyDescent="0.25">
      <c r="A23" s="40">
        <v>792</v>
      </c>
      <c r="B23" s="277"/>
      <c r="C23" s="11" t="s">
        <v>140</v>
      </c>
      <c r="D23" s="264" t="s">
        <v>80</v>
      </c>
      <c r="E23" s="264"/>
      <c r="F23" s="4">
        <v>5.8</v>
      </c>
      <c r="G23" s="4">
        <v>5.09</v>
      </c>
      <c r="H23" s="5">
        <v>4</v>
      </c>
      <c r="I23" s="40">
        <v>100</v>
      </c>
      <c r="J23" s="40" t="s">
        <v>15</v>
      </c>
      <c r="K23" s="40">
        <v>2.23</v>
      </c>
      <c r="L23" s="4">
        <v>0.62</v>
      </c>
      <c r="M23" s="4">
        <v>0</v>
      </c>
      <c r="N23" s="40">
        <v>4.2</v>
      </c>
      <c r="O23" s="4">
        <v>3.11</v>
      </c>
      <c r="P23" s="4">
        <v>3.11</v>
      </c>
      <c r="Q23" s="4">
        <v>7.31</v>
      </c>
      <c r="R23" s="5">
        <v>42.5</v>
      </c>
      <c r="S23" s="5">
        <v>0</v>
      </c>
      <c r="T23" s="5" t="s">
        <v>15</v>
      </c>
      <c r="U23" s="4">
        <v>3.45</v>
      </c>
      <c r="V23" s="5">
        <v>25.7</v>
      </c>
      <c r="W23" s="5" t="s">
        <v>15</v>
      </c>
      <c r="X23" s="5" t="s">
        <v>15</v>
      </c>
      <c r="Y23" s="5" t="s">
        <v>15</v>
      </c>
      <c r="Z23" s="5" t="s">
        <v>15</v>
      </c>
      <c r="AA23" s="5" t="s">
        <v>15</v>
      </c>
      <c r="AB23" s="5" t="s">
        <v>15</v>
      </c>
      <c r="AC23" s="21">
        <f t="shared" ref="AC23:AC26" si="0">(U23/1.724)</f>
        <v>2.0011600928074249</v>
      </c>
      <c r="AD23" s="20"/>
      <c r="AE23" s="20"/>
      <c r="AF23" s="20"/>
      <c r="AG23" s="20"/>
    </row>
    <row r="24" spans="1:33" x14ac:dyDescent="0.25">
      <c r="A24" s="40">
        <v>793</v>
      </c>
      <c r="B24" s="277"/>
      <c r="C24" s="40" t="s">
        <v>139</v>
      </c>
      <c r="D24" s="264" t="s">
        <v>81</v>
      </c>
      <c r="E24" s="264"/>
      <c r="F24" s="4">
        <v>4.96</v>
      </c>
      <c r="G24" s="4">
        <v>4.59</v>
      </c>
      <c r="H24" s="5">
        <v>0</v>
      </c>
      <c r="I24" s="40">
        <v>11</v>
      </c>
      <c r="J24" s="40" t="s">
        <v>15</v>
      </c>
      <c r="K24" s="40">
        <v>0.97</v>
      </c>
      <c r="L24" s="4">
        <v>0.24</v>
      </c>
      <c r="M24" s="4">
        <v>0.28999999999999998</v>
      </c>
      <c r="N24" s="40">
        <v>3.9</v>
      </c>
      <c r="O24" s="4">
        <v>1.24</v>
      </c>
      <c r="P24" s="4">
        <v>1.53</v>
      </c>
      <c r="Q24" s="4">
        <v>5.14</v>
      </c>
      <c r="R24" s="5">
        <v>24.1</v>
      </c>
      <c r="S24" s="5">
        <v>19</v>
      </c>
      <c r="T24" s="5" t="s">
        <v>15</v>
      </c>
      <c r="U24" s="4">
        <v>1.79</v>
      </c>
      <c r="V24" s="5">
        <v>18.8</v>
      </c>
      <c r="W24" s="5" t="s">
        <v>15</v>
      </c>
      <c r="X24" s="5" t="s">
        <v>15</v>
      </c>
      <c r="Y24" s="5" t="s">
        <v>15</v>
      </c>
      <c r="Z24" s="5" t="s">
        <v>15</v>
      </c>
      <c r="AA24" s="5" t="s">
        <v>15</v>
      </c>
      <c r="AB24" s="5" t="s">
        <v>15</v>
      </c>
      <c r="AC24" s="21">
        <f t="shared" si="0"/>
        <v>1.0382830626450117</v>
      </c>
      <c r="AD24" s="20"/>
      <c r="AE24" s="20"/>
      <c r="AF24" s="20"/>
      <c r="AG24" s="20"/>
    </row>
    <row r="25" spans="1:33" x14ac:dyDescent="0.25">
      <c r="A25" s="51">
        <v>794</v>
      </c>
      <c r="B25" s="277"/>
      <c r="C25" s="51" t="s">
        <v>141</v>
      </c>
      <c r="D25" s="308" t="s">
        <v>82</v>
      </c>
      <c r="E25" s="308"/>
      <c r="F25" s="9">
        <v>4.76</v>
      </c>
      <c r="G25" s="9">
        <v>4.66</v>
      </c>
      <c r="H25" s="10">
        <v>0</v>
      </c>
      <c r="I25" s="51">
        <v>7</v>
      </c>
      <c r="J25" s="51" t="s">
        <v>15</v>
      </c>
      <c r="K25" s="51">
        <v>0.43</v>
      </c>
      <c r="L25" s="9">
        <v>0.06</v>
      </c>
      <c r="M25" s="9">
        <v>0.39</v>
      </c>
      <c r="N25" s="51">
        <v>3.4</v>
      </c>
      <c r="O25" s="9">
        <v>0.51</v>
      </c>
      <c r="P25" s="9">
        <v>0.9</v>
      </c>
      <c r="Q25" s="9">
        <v>3.91</v>
      </c>
      <c r="R25" s="10">
        <v>13</v>
      </c>
      <c r="S25" s="10">
        <v>43.3</v>
      </c>
      <c r="T25" s="10" t="s">
        <v>15</v>
      </c>
      <c r="U25" s="9">
        <v>1.28</v>
      </c>
      <c r="V25" s="10">
        <v>9.6999999999999993</v>
      </c>
      <c r="W25" s="10" t="s">
        <v>15</v>
      </c>
      <c r="X25" s="10" t="s">
        <v>15</v>
      </c>
      <c r="Y25" s="10" t="s">
        <v>15</v>
      </c>
      <c r="Z25" s="10" t="s">
        <v>15</v>
      </c>
      <c r="AA25" s="10" t="s">
        <v>15</v>
      </c>
      <c r="AB25" s="10" t="s">
        <v>15</v>
      </c>
      <c r="AC25" s="21">
        <f t="shared" si="0"/>
        <v>0.74245939675174022</v>
      </c>
      <c r="AD25" s="20"/>
      <c r="AE25" s="20"/>
      <c r="AF25" s="20"/>
      <c r="AG25" s="20"/>
    </row>
    <row r="26" spans="1:33" x14ac:dyDescent="0.25">
      <c r="A26" s="40">
        <v>795</v>
      </c>
      <c r="B26" s="230"/>
      <c r="C26" s="40" t="s">
        <v>142</v>
      </c>
      <c r="D26" s="264" t="s">
        <v>83</v>
      </c>
      <c r="E26" s="264"/>
      <c r="F26" s="4">
        <v>4.62</v>
      </c>
      <c r="G26" s="4">
        <v>4.5999999999999996</v>
      </c>
      <c r="H26" s="5">
        <v>0</v>
      </c>
      <c r="I26" s="40">
        <v>7</v>
      </c>
      <c r="J26" s="40" t="s">
        <v>15</v>
      </c>
      <c r="K26" s="40">
        <v>0.12</v>
      </c>
      <c r="L26" s="4">
        <v>0.86</v>
      </c>
      <c r="M26" s="4">
        <v>0.39</v>
      </c>
      <c r="N26" s="40">
        <v>3.1</v>
      </c>
      <c r="O26" s="4">
        <v>1</v>
      </c>
      <c r="P26" s="4">
        <v>1.39</v>
      </c>
      <c r="Q26" s="4">
        <v>4.0999999999999996</v>
      </c>
      <c r="R26" s="5">
        <v>24.4</v>
      </c>
      <c r="S26" s="5">
        <v>28.1</v>
      </c>
      <c r="T26" s="5" t="s">
        <v>15</v>
      </c>
      <c r="U26" s="4">
        <v>1.02</v>
      </c>
      <c r="V26" s="5">
        <v>8.4</v>
      </c>
      <c r="W26" s="5" t="s">
        <v>15</v>
      </c>
      <c r="X26" s="5" t="s">
        <v>15</v>
      </c>
      <c r="Y26" s="5" t="s">
        <v>15</v>
      </c>
      <c r="Z26" s="5" t="s">
        <v>15</v>
      </c>
      <c r="AA26" s="5" t="s">
        <v>15</v>
      </c>
      <c r="AB26" s="5" t="s">
        <v>15</v>
      </c>
      <c r="AC26" s="21">
        <f t="shared" si="0"/>
        <v>0.59164733178654294</v>
      </c>
      <c r="AD26" s="20"/>
      <c r="AE26" s="20"/>
      <c r="AF26" s="20"/>
      <c r="AG26" s="20"/>
    </row>
    <row r="27" spans="1:33" ht="18.75" thickBot="1" x14ac:dyDescent="0.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O27" s="20"/>
      <c r="P27" s="20"/>
      <c r="Q27" s="20"/>
      <c r="R27" s="20"/>
      <c r="S27" s="20"/>
      <c r="T27" s="20"/>
      <c r="U27" s="221" t="s">
        <v>534</v>
      </c>
      <c r="V27" s="20"/>
      <c r="W27" s="20"/>
      <c r="X27" s="20"/>
      <c r="Y27" s="20"/>
      <c r="Z27" s="20"/>
      <c r="AA27" s="20"/>
      <c r="AB27" s="20"/>
      <c r="AC27" s="225" t="s">
        <v>536</v>
      </c>
      <c r="AD27" s="20"/>
      <c r="AE27" s="20"/>
      <c r="AF27" s="20"/>
      <c r="AG27" s="20"/>
    </row>
    <row r="28" spans="1:33" ht="19.5" thickBot="1" x14ac:dyDescent="0.35">
      <c r="A28" s="234" t="s">
        <v>168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6"/>
      <c r="M28" s="20"/>
      <c r="N28" s="20"/>
      <c r="O28" s="20"/>
      <c r="P28" s="20"/>
      <c r="Q28" s="20"/>
      <c r="R28" s="20"/>
      <c r="S28" s="20"/>
      <c r="T28" s="20"/>
      <c r="U28" s="222">
        <f>(U22*5+U23*15+U24*20)/(5+15+20)</f>
        <v>2.7</v>
      </c>
      <c r="V28" s="20"/>
      <c r="W28" s="20"/>
      <c r="X28" s="20"/>
      <c r="Y28" s="20"/>
      <c r="Z28" s="20"/>
      <c r="AA28" s="20"/>
      <c r="AB28" s="20"/>
      <c r="AC28" s="226">
        <f>AVERAGE(AC24:AC26)</f>
        <v>0.79079659706109828</v>
      </c>
      <c r="AD28" s="20"/>
      <c r="AE28" s="20"/>
      <c r="AF28" s="20"/>
      <c r="AG28" s="20"/>
    </row>
    <row r="29" spans="1:33" ht="18" x14ac:dyDescent="0.35">
      <c r="A29" s="86" t="s">
        <v>186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M29" s="20"/>
      <c r="N29" s="20"/>
      <c r="O29" s="20"/>
      <c r="P29" s="20"/>
      <c r="Q29" s="20"/>
      <c r="R29" s="20"/>
      <c r="S29" s="20"/>
      <c r="T29" s="20"/>
      <c r="U29" s="223" t="s">
        <v>535</v>
      </c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</row>
    <row r="30" spans="1:33" ht="31.5" x14ac:dyDescent="0.3">
      <c r="A30" s="239" t="s">
        <v>0</v>
      </c>
      <c r="B30" s="240" t="s">
        <v>136</v>
      </c>
      <c r="C30" s="240" t="s">
        <v>137</v>
      </c>
      <c r="D30" s="240" t="s">
        <v>179</v>
      </c>
      <c r="E30" s="242" t="s">
        <v>1</v>
      </c>
      <c r="F30" s="242"/>
      <c r="G30" s="42" t="s">
        <v>176</v>
      </c>
      <c r="H30" s="42" t="s">
        <v>175</v>
      </c>
      <c r="I30" s="43" t="s">
        <v>174</v>
      </c>
      <c r="J30" s="43" t="s">
        <v>173</v>
      </c>
      <c r="K30" s="243" t="s">
        <v>172</v>
      </c>
      <c r="L30" s="244"/>
      <c r="M30" s="20"/>
      <c r="N30" s="20"/>
      <c r="O30" s="20"/>
      <c r="P30" s="20"/>
      <c r="Q30" s="20"/>
      <c r="R30" s="20"/>
      <c r="S30" s="20"/>
      <c r="T30" s="20"/>
      <c r="U30" s="224">
        <f>U28*40</f>
        <v>108</v>
      </c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ht="15.75" x14ac:dyDescent="0.25">
      <c r="A31" s="239"/>
      <c r="B31" s="241"/>
      <c r="C31" s="241"/>
      <c r="D31" s="241"/>
      <c r="E31" s="242"/>
      <c r="F31" s="242"/>
      <c r="G31" s="242" t="s">
        <v>171</v>
      </c>
      <c r="H31" s="242"/>
      <c r="I31" s="242"/>
      <c r="J31" s="242"/>
      <c r="K31" s="245"/>
      <c r="L31" s="246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</row>
    <row r="32" spans="1:33" x14ac:dyDescent="0.25">
      <c r="A32" s="40">
        <v>485</v>
      </c>
      <c r="B32" s="229" t="s">
        <v>153</v>
      </c>
      <c r="C32" s="40" t="s">
        <v>138</v>
      </c>
      <c r="D32" s="40">
        <v>51</v>
      </c>
      <c r="E32" s="264">
        <v>791</v>
      </c>
      <c r="F32" s="264"/>
      <c r="G32" s="40">
        <v>4</v>
      </c>
      <c r="H32" s="40">
        <v>2</v>
      </c>
      <c r="I32" s="40">
        <v>25</v>
      </c>
      <c r="J32" s="40">
        <v>69</v>
      </c>
      <c r="K32" s="270" t="s">
        <v>178</v>
      </c>
      <c r="L32" s="271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</row>
    <row r="33" spans="1:33" x14ac:dyDescent="0.25">
      <c r="A33" s="40">
        <v>486</v>
      </c>
      <c r="B33" s="277"/>
      <c r="C33" s="11" t="s">
        <v>140</v>
      </c>
      <c r="D33" s="40">
        <v>52</v>
      </c>
      <c r="E33" s="264">
        <v>792</v>
      </c>
      <c r="F33" s="264"/>
      <c r="G33" s="40">
        <v>5</v>
      </c>
      <c r="H33" s="40">
        <v>3</v>
      </c>
      <c r="I33" s="40">
        <v>24</v>
      </c>
      <c r="J33" s="40">
        <v>68</v>
      </c>
      <c r="K33" s="270" t="s">
        <v>178</v>
      </c>
      <c r="L33" s="271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</row>
    <row r="34" spans="1:33" x14ac:dyDescent="0.25">
      <c r="A34" s="40">
        <v>487</v>
      </c>
      <c r="B34" s="277"/>
      <c r="C34" s="40" t="s">
        <v>139</v>
      </c>
      <c r="D34" s="40">
        <v>53</v>
      </c>
      <c r="E34" s="264">
        <v>793</v>
      </c>
      <c r="F34" s="264"/>
      <c r="G34" s="40">
        <v>4</v>
      </c>
      <c r="H34" s="40">
        <v>2</v>
      </c>
      <c r="I34" s="40">
        <v>21</v>
      </c>
      <c r="J34" s="40">
        <v>73</v>
      </c>
      <c r="K34" s="270" t="s">
        <v>178</v>
      </c>
      <c r="L34" s="271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</row>
    <row r="35" spans="1:33" x14ac:dyDescent="0.25">
      <c r="A35" s="40">
        <v>488</v>
      </c>
      <c r="B35" s="277"/>
      <c r="C35" s="40" t="s">
        <v>141</v>
      </c>
      <c r="D35" s="40">
        <v>54</v>
      </c>
      <c r="E35" s="264">
        <v>794</v>
      </c>
      <c r="F35" s="264"/>
      <c r="G35" s="40">
        <v>5</v>
      </c>
      <c r="H35" s="40">
        <v>2</v>
      </c>
      <c r="I35" s="40">
        <v>21</v>
      </c>
      <c r="J35" s="40">
        <v>72</v>
      </c>
      <c r="K35" s="270" t="s">
        <v>178</v>
      </c>
      <c r="L35" s="271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</row>
    <row r="36" spans="1:33" x14ac:dyDescent="0.25">
      <c r="A36" s="40">
        <v>489</v>
      </c>
      <c r="B36" s="230"/>
      <c r="C36" s="40" t="s">
        <v>142</v>
      </c>
      <c r="D36" s="40">
        <v>55</v>
      </c>
      <c r="E36" s="264">
        <v>795</v>
      </c>
      <c r="F36" s="264"/>
      <c r="G36" s="40">
        <v>4</v>
      </c>
      <c r="H36" s="40">
        <v>2</v>
      </c>
      <c r="I36" s="40">
        <v>19</v>
      </c>
      <c r="J36" s="40">
        <v>75</v>
      </c>
      <c r="K36" s="270" t="s">
        <v>178</v>
      </c>
      <c r="L36" s="271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 spans="1:33" ht="15.6" thickBot="1" x14ac:dyDescent="0.3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1:33" ht="16.5" thickBot="1" x14ac:dyDescent="0.3">
      <c r="A38" s="234" t="s">
        <v>192</v>
      </c>
      <c r="B38" s="235"/>
      <c r="C38" s="235"/>
      <c r="D38" s="235"/>
      <c r="E38" s="235"/>
      <c r="F38" s="235"/>
      <c r="G38" s="235"/>
      <c r="H38" s="235"/>
      <c r="I38" s="236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 spans="1:33" ht="15.6" x14ac:dyDescent="0.3">
      <c r="A39" s="86" t="s">
        <v>194</v>
      </c>
      <c r="B39" s="86"/>
      <c r="C39" s="86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</row>
    <row r="40" spans="1:33" ht="15.75" x14ac:dyDescent="0.25">
      <c r="A40" s="253" t="s">
        <v>191</v>
      </c>
      <c r="B40" s="253" t="s">
        <v>136</v>
      </c>
      <c r="C40" s="253" t="s">
        <v>137</v>
      </c>
      <c r="D40" s="243" t="s">
        <v>190</v>
      </c>
      <c r="E40" s="244"/>
      <c r="F40" s="43" t="s">
        <v>189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</row>
    <row r="41" spans="1:33" ht="15.75" x14ac:dyDescent="0.25">
      <c r="A41" s="255"/>
      <c r="B41" s="255"/>
      <c r="C41" s="255"/>
      <c r="D41" s="245"/>
      <c r="E41" s="246"/>
      <c r="F41" s="43" t="s">
        <v>171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</row>
    <row r="42" spans="1:33" x14ac:dyDescent="0.25">
      <c r="A42" s="40">
        <v>791</v>
      </c>
      <c r="B42" s="229" t="s">
        <v>153</v>
      </c>
      <c r="C42" s="40" t="s">
        <v>138</v>
      </c>
      <c r="D42" s="270" t="s">
        <v>79</v>
      </c>
      <c r="E42" s="271"/>
      <c r="F42" s="6">
        <v>0.19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</row>
    <row r="43" spans="1:33" x14ac:dyDescent="0.25">
      <c r="A43" s="40">
        <v>792</v>
      </c>
      <c r="B43" s="277"/>
      <c r="C43" s="11" t="s">
        <v>140</v>
      </c>
      <c r="D43" s="270" t="s">
        <v>80</v>
      </c>
      <c r="E43" s="271"/>
      <c r="F43" s="6">
        <v>0.15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</row>
    <row r="44" spans="1:33" x14ac:dyDescent="0.25">
      <c r="A44" s="40">
        <v>793</v>
      </c>
      <c r="B44" s="277"/>
      <c r="C44" s="40" t="s">
        <v>139</v>
      </c>
      <c r="D44" s="270" t="s">
        <v>81</v>
      </c>
      <c r="E44" s="271"/>
      <c r="F44" s="6">
        <v>0.16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</row>
    <row r="45" spans="1:33" x14ac:dyDescent="0.25">
      <c r="A45" s="40">
        <v>794</v>
      </c>
      <c r="B45" s="277"/>
      <c r="C45" s="51" t="s">
        <v>141</v>
      </c>
      <c r="D45" s="270" t="s">
        <v>82</v>
      </c>
      <c r="E45" s="271"/>
      <c r="F45" s="6">
        <v>0.16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</row>
    <row r="46" spans="1:33" x14ac:dyDescent="0.25">
      <c r="A46" s="40">
        <v>795</v>
      </c>
      <c r="B46" s="230"/>
      <c r="C46" s="40" t="s">
        <v>142</v>
      </c>
      <c r="D46" s="270" t="s">
        <v>83</v>
      </c>
      <c r="E46" s="271"/>
      <c r="F46" s="6">
        <v>0.14000000000000001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</row>
    <row r="47" spans="1:33" ht="15.6" thickBot="1" x14ac:dyDescent="0.3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</row>
    <row r="48" spans="1:33" ht="16.5" thickBot="1" x14ac:dyDescent="0.3">
      <c r="A48" s="234" t="s">
        <v>196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6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</row>
    <row r="49" spans="1:33" ht="15.6" x14ac:dyDescent="0.3">
      <c r="A49" s="86" t="s">
        <v>315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</row>
    <row r="50" spans="1:33" ht="15.75" x14ac:dyDescent="0.25">
      <c r="A50" s="253" t="s">
        <v>136</v>
      </c>
      <c r="B50" s="253" t="s">
        <v>137</v>
      </c>
      <c r="C50" s="253" t="s">
        <v>179</v>
      </c>
      <c r="D50" s="242" t="s">
        <v>213</v>
      </c>
      <c r="E50" s="242"/>
      <c r="F50" s="242"/>
      <c r="G50" s="242"/>
      <c r="H50" s="242"/>
      <c r="I50" s="242"/>
      <c r="J50" s="242"/>
      <c r="K50" s="253" t="s">
        <v>179</v>
      </c>
      <c r="L50" s="239" t="s">
        <v>212</v>
      </c>
      <c r="M50" s="239" t="s">
        <v>211</v>
      </c>
      <c r="N50" s="239" t="s">
        <v>210</v>
      </c>
      <c r="O50" s="229" t="s">
        <v>509</v>
      </c>
      <c r="P50" s="228" t="s">
        <v>530</v>
      </c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</row>
    <row r="51" spans="1:33" x14ac:dyDescent="0.25">
      <c r="A51" s="254"/>
      <c r="B51" s="254"/>
      <c r="C51" s="254"/>
      <c r="D51" s="26">
        <v>-2</v>
      </c>
      <c r="E51" s="26">
        <v>-6</v>
      </c>
      <c r="F51" s="26">
        <v>-10</v>
      </c>
      <c r="G51" s="26">
        <v>-30</v>
      </c>
      <c r="H51" s="26">
        <v>-60</v>
      </c>
      <c r="I51" s="26">
        <v>-100</v>
      </c>
      <c r="J51" s="26">
        <v>-1500</v>
      </c>
      <c r="K51" s="254"/>
      <c r="L51" s="239"/>
      <c r="M51" s="239"/>
      <c r="N51" s="239"/>
      <c r="O51" s="230"/>
      <c r="P51" s="228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</row>
    <row r="52" spans="1:33" ht="18" x14ac:dyDescent="0.25">
      <c r="A52" s="255"/>
      <c r="B52" s="255"/>
      <c r="C52" s="255"/>
      <c r="D52" s="256" t="s">
        <v>209</v>
      </c>
      <c r="E52" s="257"/>
      <c r="F52" s="257"/>
      <c r="G52" s="257"/>
      <c r="H52" s="257"/>
      <c r="I52" s="257"/>
      <c r="J52" s="258"/>
      <c r="K52" s="255"/>
      <c r="L52" s="264" t="s">
        <v>208</v>
      </c>
      <c r="M52" s="264"/>
      <c r="N52" s="40" t="s">
        <v>207</v>
      </c>
      <c r="O52" s="52" t="s">
        <v>510</v>
      </c>
      <c r="P52" s="214" t="s">
        <v>510</v>
      </c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</row>
    <row r="53" spans="1:33" x14ac:dyDescent="0.25">
      <c r="A53" s="229" t="s">
        <v>153</v>
      </c>
      <c r="B53" s="40" t="s">
        <v>138</v>
      </c>
      <c r="C53" s="40" t="s">
        <v>305</v>
      </c>
      <c r="D53" s="21">
        <v>0.33800000000000002</v>
      </c>
      <c r="E53" s="21">
        <v>0.30399999999999999</v>
      </c>
      <c r="F53" s="21">
        <v>0.29299999999999998</v>
      </c>
      <c r="G53" s="21">
        <v>0.26100000000000001</v>
      </c>
      <c r="H53" s="21">
        <v>0.25600000000000001</v>
      </c>
      <c r="I53" s="21">
        <v>0.249</v>
      </c>
      <c r="J53" s="21">
        <v>0.21099999999999999</v>
      </c>
      <c r="K53" s="40" t="s">
        <v>306</v>
      </c>
      <c r="L53" s="4">
        <v>1.39</v>
      </c>
      <c r="M53" s="4">
        <v>2.5</v>
      </c>
      <c r="N53" s="21">
        <v>5.0819999999999999</v>
      </c>
      <c r="O53" s="23">
        <f>(1 -(L53/M53))</f>
        <v>0.44400000000000006</v>
      </c>
      <c r="P53" s="23">
        <f>(O53*0.95)</f>
        <v>0.42180000000000006</v>
      </c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</row>
    <row r="54" spans="1:33" x14ac:dyDescent="0.25">
      <c r="A54" s="277"/>
      <c r="B54" s="11" t="s">
        <v>140</v>
      </c>
      <c r="C54" s="40" t="s">
        <v>307</v>
      </c>
      <c r="D54" s="21">
        <v>0.318</v>
      </c>
      <c r="E54" s="21">
        <v>0.28999999999999998</v>
      </c>
      <c r="F54" s="21">
        <v>0.28199999999999997</v>
      </c>
      <c r="G54" s="21">
        <v>0.25</v>
      </c>
      <c r="H54" s="21">
        <v>0.247</v>
      </c>
      <c r="I54" s="21">
        <v>0.24299999999999999</v>
      </c>
      <c r="J54" s="21">
        <v>0.21099999999999999</v>
      </c>
      <c r="K54" s="40" t="s">
        <v>308</v>
      </c>
      <c r="L54" s="4">
        <v>1.29</v>
      </c>
      <c r="M54" s="4">
        <v>2.5299999999999998</v>
      </c>
      <c r="N54" s="21">
        <v>71.606999999999999</v>
      </c>
      <c r="O54" s="23">
        <f t="shared" ref="O54:O57" si="1">(1 -(L54/M54))</f>
        <v>0.49011857707509876</v>
      </c>
      <c r="P54" s="23">
        <f t="shared" ref="P54:P57" si="2">(O54*0.95)</f>
        <v>0.46561264822134379</v>
      </c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</row>
    <row r="55" spans="1:33" x14ac:dyDescent="0.25">
      <c r="A55" s="277"/>
      <c r="B55" s="40" t="s">
        <v>139</v>
      </c>
      <c r="C55" s="40" t="s">
        <v>309</v>
      </c>
      <c r="D55" s="21">
        <v>0.373</v>
      </c>
      <c r="E55" s="21">
        <v>0.317</v>
      </c>
      <c r="F55" s="21">
        <v>0.30199999999999999</v>
      </c>
      <c r="G55" s="21">
        <v>0.26400000000000001</v>
      </c>
      <c r="H55" s="21">
        <v>0.25800000000000001</v>
      </c>
      <c r="I55" s="21">
        <v>0.249</v>
      </c>
      <c r="J55" s="21">
        <v>0.21299999999999999</v>
      </c>
      <c r="K55" s="40" t="s">
        <v>310</v>
      </c>
      <c r="L55" s="4">
        <v>1.25</v>
      </c>
      <c r="M55" s="4">
        <v>2.57</v>
      </c>
      <c r="N55" s="21">
        <v>120.11499999999999</v>
      </c>
      <c r="O55" s="23">
        <f t="shared" si="1"/>
        <v>0.51361867704280151</v>
      </c>
      <c r="P55" s="23">
        <f t="shared" si="2"/>
        <v>0.48793774319066141</v>
      </c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</row>
    <row r="56" spans="1:33" x14ac:dyDescent="0.25">
      <c r="A56" s="277"/>
      <c r="B56" s="40" t="s">
        <v>141</v>
      </c>
      <c r="C56" s="40" t="s">
        <v>311</v>
      </c>
      <c r="D56" s="21">
        <v>0.47899999999999998</v>
      </c>
      <c r="E56" s="21">
        <v>0.35499999999999998</v>
      </c>
      <c r="F56" s="21">
        <v>0.32700000000000001</v>
      </c>
      <c r="G56" s="21">
        <v>0.26200000000000001</v>
      </c>
      <c r="H56" s="21">
        <v>0.25800000000000001</v>
      </c>
      <c r="I56" s="21">
        <v>0.249</v>
      </c>
      <c r="J56" s="21">
        <v>0.221</v>
      </c>
      <c r="K56" s="40" t="s">
        <v>312</v>
      </c>
      <c r="L56" s="4">
        <v>1.21</v>
      </c>
      <c r="M56" s="4">
        <v>2.5299999999999998</v>
      </c>
      <c r="N56" s="21">
        <v>62.366999999999997</v>
      </c>
      <c r="O56" s="23">
        <f t="shared" si="1"/>
        <v>0.52173913043478259</v>
      </c>
      <c r="P56" s="23">
        <f t="shared" si="2"/>
        <v>0.49565217391304345</v>
      </c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</row>
    <row r="57" spans="1:33" x14ac:dyDescent="0.25">
      <c r="A57" s="230"/>
      <c r="B57" s="40" t="s">
        <v>142</v>
      </c>
      <c r="C57" s="40" t="s">
        <v>313</v>
      </c>
      <c r="D57" s="21">
        <v>0.501</v>
      </c>
      <c r="E57" s="21">
        <v>0.36299999999999999</v>
      </c>
      <c r="F57" s="21">
        <v>0.33300000000000002</v>
      </c>
      <c r="G57" s="21">
        <v>0.26800000000000002</v>
      </c>
      <c r="H57" s="21">
        <v>0.26300000000000001</v>
      </c>
      <c r="I57" s="21">
        <v>0.25700000000000001</v>
      </c>
      <c r="J57" s="21">
        <v>0.224</v>
      </c>
      <c r="K57" s="40" t="s">
        <v>314</v>
      </c>
      <c r="L57" s="4">
        <v>1.2</v>
      </c>
      <c r="M57" s="4">
        <v>2.62</v>
      </c>
      <c r="N57" s="21">
        <v>30.029</v>
      </c>
      <c r="O57" s="23">
        <f t="shared" si="1"/>
        <v>0.5419847328244275</v>
      </c>
      <c r="P57" s="23">
        <f t="shared" si="2"/>
        <v>0.51488549618320612</v>
      </c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</row>
    <row r="58" spans="1:33" x14ac:dyDescent="0.3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</row>
    <row r="59" spans="1:33" ht="15.75" x14ac:dyDescent="0.25">
      <c r="A59" s="253" t="s">
        <v>136</v>
      </c>
      <c r="B59" s="253" t="s">
        <v>137</v>
      </c>
      <c r="C59" s="253" t="s">
        <v>179</v>
      </c>
      <c r="D59" s="242" t="s">
        <v>213</v>
      </c>
      <c r="E59" s="242"/>
      <c r="F59" s="242"/>
      <c r="G59" s="242"/>
      <c r="H59" s="242"/>
      <c r="I59" s="242"/>
      <c r="J59" s="242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</row>
    <row r="60" spans="1:33" x14ac:dyDescent="0.25">
      <c r="A60" s="254"/>
      <c r="B60" s="254"/>
      <c r="C60" s="254"/>
      <c r="D60" s="26">
        <v>-2</v>
      </c>
      <c r="E60" s="26">
        <v>-6</v>
      </c>
      <c r="F60" s="52">
        <v>-10</v>
      </c>
      <c r="G60" s="26">
        <v>-30</v>
      </c>
      <c r="H60" s="26">
        <v>-60</v>
      </c>
      <c r="I60" s="26">
        <v>-100</v>
      </c>
      <c r="J60" s="26">
        <v>-1500</v>
      </c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</row>
    <row r="61" spans="1:33" ht="18.75" x14ac:dyDescent="0.25">
      <c r="A61" s="255"/>
      <c r="B61" s="255"/>
      <c r="C61" s="255"/>
      <c r="D61" s="256" t="s">
        <v>458</v>
      </c>
      <c r="E61" s="257"/>
      <c r="F61" s="257"/>
      <c r="G61" s="257"/>
      <c r="H61" s="257"/>
      <c r="I61" s="257"/>
      <c r="J61" s="258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</row>
    <row r="62" spans="1:33" x14ac:dyDescent="0.25">
      <c r="A62" s="229" t="s">
        <v>153</v>
      </c>
      <c r="B62" s="40" t="s">
        <v>138</v>
      </c>
      <c r="C62" s="40" t="s">
        <v>305</v>
      </c>
      <c r="D62" s="21">
        <f>D53*$L53</f>
        <v>0.46982000000000002</v>
      </c>
      <c r="E62" s="21">
        <f t="shared" ref="E62:J62" si="3">E53*$L53</f>
        <v>0.42255999999999994</v>
      </c>
      <c r="F62" s="21">
        <f t="shared" si="3"/>
        <v>0.40726999999999997</v>
      </c>
      <c r="G62" s="21">
        <f t="shared" si="3"/>
        <v>0.36279</v>
      </c>
      <c r="H62" s="21">
        <f t="shared" si="3"/>
        <v>0.35583999999999999</v>
      </c>
      <c r="I62" s="21">
        <f t="shared" si="3"/>
        <v>0.34610999999999997</v>
      </c>
      <c r="J62" s="21">
        <f t="shared" si="3"/>
        <v>0.29329</v>
      </c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</row>
    <row r="63" spans="1:33" x14ac:dyDescent="0.25">
      <c r="A63" s="277"/>
      <c r="B63" s="11" t="s">
        <v>140</v>
      </c>
      <c r="C63" s="40" t="s">
        <v>307</v>
      </c>
      <c r="D63" s="21">
        <f t="shared" ref="D63:J66" si="4">D54*$L54</f>
        <v>0.41022000000000003</v>
      </c>
      <c r="E63" s="21">
        <f t="shared" si="4"/>
        <v>0.37409999999999999</v>
      </c>
      <c r="F63" s="21">
        <f t="shared" si="4"/>
        <v>0.36377999999999999</v>
      </c>
      <c r="G63" s="21">
        <f t="shared" si="4"/>
        <v>0.32250000000000001</v>
      </c>
      <c r="H63" s="21">
        <f t="shared" si="4"/>
        <v>0.31863000000000002</v>
      </c>
      <c r="I63" s="21">
        <f t="shared" si="4"/>
        <v>0.31347000000000003</v>
      </c>
      <c r="J63" s="21">
        <f t="shared" si="4"/>
        <v>0.27218999999999999</v>
      </c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</row>
    <row r="64" spans="1:33" x14ac:dyDescent="0.25">
      <c r="A64" s="277"/>
      <c r="B64" s="40" t="s">
        <v>139</v>
      </c>
      <c r="C64" s="40" t="s">
        <v>309</v>
      </c>
      <c r="D64" s="21">
        <f t="shared" si="4"/>
        <v>0.46625</v>
      </c>
      <c r="E64" s="21">
        <f t="shared" si="4"/>
        <v>0.39624999999999999</v>
      </c>
      <c r="F64" s="21">
        <f t="shared" si="4"/>
        <v>0.3775</v>
      </c>
      <c r="G64" s="21">
        <f t="shared" si="4"/>
        <v>0.33</v>
      </c>
      <c r="H64" s="21">
        <f t="shared" si="4"/>
        <v>0.32250000000000001</v>
      </c>
      <c r="I64" s="21">
        <f t="shared" si="4"/>
        <v>0.31125000000000003</v>
      </c>
      <c r="J64" s="21">
        <f t="shared" si="4"/>
        <v>0.26624999999999999</v>
      </c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3" x14ac:dyDescent="0.25">
      <c r="A65" s="277"/>
      <c r="B65" s="40" t="s">
        <v>141</v>
      </c>
      <c r="C65" s="40" t="s">
        <v>311</v>
      </c>
      <c r="D65" s="21">
        <f t="shared" si="4"/>
        <v>0.57958999999999994</v>
      </c>
      <c r="E65" s="21">
        <f t="shared" si="4"/>
        <v>0.42954999999999999</v>
      </c>
      <c r="F65" s="21">
        <f t="shared" si="4"/>
        <v>0.39567000000000002</v>
      </c>
      <c r="G65" s="21">
        <f t="shared" si="4"/>
        <v>0.31702000000000002</v>
      </c>
      <c r="H65" s="21">
        <f t="shared" si="4"/>
        <v>0.31218000000000001</v>
      </c>
      <c r="I65" s="21">
        <f t="shared" si="4"/>
        <v>0.30129</v>
      </c>
      <c r="J65" s="21">
        <f t="shared" si="4"/>
        <v>0.26740999999999998</v>
      </c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3" x14ac:dyDescent="0.25">
      <c r="A66" s="230"/>
      <c r="B66" s="40" t="s">
        <v>142</v>
      </c>
      <c r="C66" s="40" t="s">
        <v>313</v>
      </c>
      <c r="D66" s="21">
        <f t="shared" si="4"/>
        <v>0.60119999999999996</v>
      </c>
      <c r="E66" s="21">
        <f t="shared" si="4"/>
        <v>0.43559999999999999</v>
      </c>
      <c r="F66" s="21">
        <f t="shared" si="4"/>
        <v>0.39960000000000001</v>
      </c>
      <c r="G66" s="21">
        <f t="shared" si="4"/>
        <v>0.3216</v>
      </c>
      <c r="H66" s="21">
        <f t="shared" si="4"/>
        <v>0.31559999999999999</v>
      </c>
      <c r="I66" s="21">
        <f t="shared" si="4"/>
        <v>0.30840000000000001</v>
      </c>
      <c r="J66" s="21">
        <f>J57*$L57</f>
        <v>0.26879999999999998</v>
      </c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</row>
    <row r="67" spans="1:33" ht="15.6" thickBot="1" x14ac:dyDescent="0.3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</row>
    <row r="68" spans="1:33" x14ac:dyDescent="0.25">
      <c r="A68" s="247" t="s">
        <v>411</v>
      </c>
      <c r="B68" s="248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</row>
    <row r="69" spans="1:33" x14ac:dyDescent="0.25">
      <c r="A69" s="249"/>
      <c r="B69" s="250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</row>
    <row r="70" spans="1:33" ht="16.5" thickBot="1" x14ac:dyDescent="0.3">
      <c r="A70" s="251"/>
      <c r="B70" s="252"/>
      <c r="C70" s="95"/>
      <c r="D70" s="95"/>
      <c r="E70" s="95"/>
      <c r="F70" s="95"/>
      <c r="G70" s="95"/>
      <c r="H70" s="95"/>
      <c r="I70" s="95"/>
      <c r="J70" s="95"/>
      <c r="K70" s="34"/>
      <c r="L70" s="34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</row>
    <row r="71" spans="1:33" x14ac:dyDescent="0.25">
      <c r="A71" s="259" t="s">
        <v>137</v>
      </c>
      <c r="B71" s="262" t="s">
        <v>413</v>
      </c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</row>
    <row r="72" spans="1:33" x14ac:dyDescent="0.25">
      <c r="A72" s="260"/>
      <c r="B72" s="263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</row>
    <row r="73" spans="1:33" x14ac:dyDescent="0.25">
      <c r="A73" s="261"/>
      <c r="B73" s="263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</row>
    <row r="74" spans="1:33" x14ac:dyDescent="0.3">
      <c r="A74" s="153" t="s">
        <v>138</v>
      </c>
      <c r="B74" s="158" t="s">
        <v>425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</row>
    <row r="75" spans="1:33" ht="15.6" thickBot="1" x14ac:dyDescent="0.35">
      <c r="A75" s="148" t="s">
        <v>142</v>
      </c>
      <c r="B75" s="155" t="s">
        <v>424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</row>
    <row r="76" spans="1:33" x14ac:dyDescent="0.3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</row>
    <row r="77" spans="1:33" x14ac:dyDescent="0.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</row>
    <row r="78" spans="1:33" x14ac:dyDescent="0.3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</row>
    <row r="79" spans="1:33" x14ac:dyDescent="0.3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</row>
    <row r="80" spans="1:33" x14ac:dyDescent="0.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</row>
    <row r="81" spans="1:33" x14ac:dyDescent="0.3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</row>
    <row r="82" spans="1:33" x14ac:dyDescent="0.3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</row>
    <row r="83" spans="1:33" x14ac:dyDescent="0.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</row>
    <row r="84" spans="1:33" x14ac:dyDescent="0.3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</row>
    <row r="85" spans="1:33" x14ac:dyDescent="0.3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33" x14ac:dyDescent="0.3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</sheetData>
  <mergeCells count="71">
    <mergeCell ref="P50:P51"/>
    <mergeCell ref="N50:N51"/>
    <mergeCell ref="L52:M52"/>
    <mergeCell ref="D50:J50"/>
    <mergeCell ref="L50:L51"/>
    <mergeCell ref="M50:M51"/>
    <mergeCell ref="O50:O51"/>
    <mergeCell ref="A53:A57"/>
    <mergeCell ref="K50:K52"/>
    <mergeCell ref="C50:C52"/>
    <mergeCell ref="A50:A52"/>
    <mergeCell ref="B50:B52"/>
    <mergeCell ref="D44:E44"/>
    <mergeCell ref="D45:E45"/>
    <mergeCell ref="D46:E46"/>
    <mergeCell ref="A40:A41"/>
    <mergeCell ref="D40:E41"/>
    <mergeCell ref="D42:E42"/>
    <mergeCell ref="D43:E43"/>
    <mergeCell ref="B42:B46"/>
    <mergeCell ref="E36:F36"/>
    <mergeCell ref="K36:L36"/>
    <mergeCell ref="A38:I38"/>
    <mergeCell ref="B40:B41"/>
    <mergeCell ref="C40:C41"/>
    <mergeCell ref="B32:B36"/>
    <mergeCell ref="K32:L32"/>
    <mergeCell ref="K33:L33"/>
    <mergeCell ref="K34:L34"/>
    <mergeCell ref="E35:F35"/>
    <mergeCell ref="E33:F33"/>
    <mergeCell ref="E34:F34"/>
    <mergeCell ref="E32:F32"/>
    <mergeCell ref="K35:L35"/>
    <mergeCell ref="H21:J21"/>
    <mergeCell ref="K21:N21"/>
    <mergeCell ref="W21:AB21"/>
    <mergeCell ref="B20:B21"/>
    <mergeCell ref="C20:C21"/>
    <mergeCell ref="A71:A73"/>
    <mergeCell ref="B71:B73"/>
    <mergeCell ref="D23:E23"/>
    <mergeCell ref="D24:E24"/>
    <mergeCell ref="D25:E25"/>
    <mergeCell ref="D26:E26"/>
    <mergeCell ref="B22:B26"/>
    <mergeCell ref="A30:A31"/>
    <mergeCell ref="E30:F31"/>
    <mergeCell ref="B30:B31"/>
    <mergeCell ref="C30:C31"/>
    <mergeCell ref="D22:E22"/>
    <mergeCell ref="D30:D31"/>
    <mergeCell ref="A28:L28"/>
    <mergeCell ref="K30:L31"/>
    <mergeCell ref="G31:J31"/>
    <mergeCell ref="A1:E1"/>
    <mergeCell ref="D52:J52"/>
    <mergeCell ref="A68:B70"/>
    <mergeCell ref="A17:AC17"/>
    <mergeCell ref="A48:O48"/>
    <mergeCell ref="A59:A61"/>
    <mergeCell ref="B59:B61"/>
    <mergeCell ref="C59:C61"/>
    <mergeCell ref="D59:J59"/>
    <mergeCell ref="A62:A66"/>
    <mergeCell ref="D61:J61"/>
    <mergeCell ref="O21:Q21"/>
    <mergeCell ref="R21:T21"/>
    <mergeCell ref="A20:A21"/>
    <mergeCell ref="D20:E21"/>
    <mergeCell ref="F20:G20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4"/>
  <sheetViews>
    <sheetView topLeftCell="D57" zoomScale="80" zoomScaleNormal="80" workbookViewId="0">
      <selection activeCell="O52" sqref="O52:O56"/>
    </sheetView>
  </sheetViews>
  <sheetFormatPr defaultColWidth="9.140625" defaultRowHeight="15" x14ac:dyDescent="0.25"/>
  <cols>
    <col min="1" max="1" width="30.85546875" style="20" bestFit="1" customWidth="1"/>
    <col min="2" max="2" width="32.7109375" style="20" bestFit="1" customWidth="1"/>
    <col min="3" max="3" width="26.5703125" style="20" customWidth="1"/>
    <col min="4" max="4" width="28" style="20" customWidth="1"/>
    <col min="5" max="5" width="20.42578125" style="20" customWidth="1"/>
    <col min="6" max="6" width="14.140625" style="20" customWidth="1"/>
    <col min="7" max="10" width="9.140625" style="20"/>
    <col min="11" max="11" width="10.42578125" style="20" bestFit="1" customWidth="1"/>
    <col min="12" max="12" width="23.140625" style="20" bestFit="1" customWidth="1"/>
    <col min="13" max="13" width="29.5703125" style="20" bestFit="1" customWidth="1"/>
    <col min="14" max="14" width="29.42578125" style="20" bestFit="1" customWidth="1"/>
    <col min="15" max="15" width="21.7109375" style="20" customWidth="1"/>
    <col min="16" max="16" width="30.5703125" style="20" bestFit="1" customWidth="1"/>
    <col min="17" max="28" width="9.140625" style="20"/>
    <col min="29" max="29" width="16.5703125" style="20" bestFit="1" customWidth="1"/>
    <col min="30" max="16384" width="9.140625" style="20"/>
  </cols>
  <sheetData>
    <row r="1" spans="1:12" ht="16.149999999999999" thickBot="1" x14ac:dyDescent="0.35">
      <c r="A1" s="234" t="s">
        <v>501</v>
      </c>
      <c r="B1" s="235"/>
      <c r="C1" s="235"/>
      <c r="D1" s="235"/>
      <c r="E1" s="235"/>
      <c r="F1" s="236"/>
      <c r="G1" s="34"/>
      <c r="H1" s="34"/>
      <c r="I1" s="34"/>
    </row>
    <row r="2" spans="1:12" ht="15.6" x14ac:dyDescent="0.3">
      <c r="A2" s="116" t="s">
        <v>440</v>
      </c>
      <c r="B2" s="64"/>
      <c r="C2" s="64" t="s">
        <v>441</v>
      </c>
      <c r="D2" s="64" t="s">
        <v>444</v>
      </c>
      <c r="E2" s="64" t="s">
        <v>466</v>
      </c>
      <c r="F2" s="170"/>
      <c r="H2" s="61"/>
      <c r="I2" s="61"/>
      <c r="J2" s="83"/>
      <c r="K2" s="83"/>
      <c r="L2" s="83"/>
    </row>
    <row r="3" spans="1:12" ht="15.6" x14ac:dyDescent="0.3">
      <c r="A3" s="118" t="s">
        <v>442</v>
      </c>
      <c r="B3" s="57"/>
      <c r="C3" s="57" t="s">
        <v>526</v>
      </c>
      <c r="D3" s="57" t="s">
        <v>445</v>
      </c>
      <c r="E3" s="57" t="s">
        <v>502</v>
      </c>
      <c r="F3" s="119"/>
      <c r="H3" s="61"/>
      <c r="I3" s="61"/>
      <c r="J3" s="83"/>
      <c r="K3" s="83"/>
      <c r="L3" s="83"/>
    </row>
    <row r="4" spans="1:12" ht="15.6" x14ac:dyDescent="0.3">
      <c r="A4" s="118" t="s">
        <v>446</v>
      </c>
      <c r="B4" s="57"/>
      <c r="C4" s="176">
        <v>-17.835844999999999</v>
      </c>
      <c r="D4" s="57" t="s">
        <v>461</v>
      </c>
      <c r="E4" s="57" t="s">
        <v>467</v>
      </c>
      <c r="F4" s="119"/>
      <c r="H4" s="61"/>
      <c r="I4" s="61"/>
      <c r="J4" s="83"/>
      <c r="K4" s="83"/>
      <c r="L4" s="83"/>
    </row>
    <row r="5" spans="1:12" ht="15.6" x14ac:dyDescent="0.3">
      <c r="A5" s="118" t="s">
        <v>460</v>
      </c>
      <c r="B5" s="57"/>
      <c r="C5" s="56">
        <v>965</v>
      </c>
      <c r="D5" s="57"/>
      <c r="E5" s="57"/>
      <c r="F5" s="119"/>
      <c r="G5" s="61"/>
      <c r="H5" s="61"/>
      <c r="I5" s="61"/>
      <c r="J5" s="83"/>
      <c r="K5" s="83"/>
      <c r="L5" s="83"/>
    </row>
    <row r="6" spans="1:12" ht="15.6" x14ac:dyDescent="0.3">
      <c r="A6" s="118" t="s">
        <v>447</v>
      </c>
      <c r="B6" s="57"/>
      <c r="C6" s="57">
        <v>-42.770881000000003</v>
      </c>
      <c r="D6" s="57"/>
      <c r="E6" s="57"/>
      <c r="F6" s="119"/>
      <c r="G6" s="61"/>
      <c r="H6" s="61"/>
      <c r="I6" s="61"/>
      <c r="J6" s="83"/>
      <c r="K6" s="83"/>
      <c r="L6" s="83"/>
    </row>
    <row r="7" spans="1:12" ht="15.6" x14ac:dyDescent="0.3">
      <c r="A7" s="118" t="s">
        <v>448</v>
      </c>
      <c r="B7" s="57"/>
      <c r="C7" s="57" t="s">
        <v>482</v>
      </c>
      <c r="D7" s="57"/>
      <c r="E7" s="57"/>
      <c r="F7" s="119"/>
      <c r="G7" s="61"/>
      <c r="H7" s="61"/>
      <c r="I7" s="61"/>
      <c r="J7" s="83"/>
      <c r="K7" s="83"/>
      <c r="L7" s="83"/>
    </row>
    <row r="8" spans="1:12" ht="15.6" x14ac:dyDescent="0.3">
      <c r="A8" s="118" t="s">
        <v>449</v>
      </c>
      <c r="B8" s="57"/>
      <c r="C8" s="57" t="s">
        <v>503</v>
      </c>
      <c r="D8" s="57"/>
      <c r="E8" s="57"/>
      <c r="F8" s="119"/>
      <c r="G8" s="61"/>
      <c r="H8" s="61"/>
      <c r="I8" s="61"/>
      <c r="J8" s="83"/>
      <c r="K8" s="83"/>
      <c r="L8" s="83"/>
    </row>
    <row r="9" spans="1:12" ht="15.6" x14ac:dyDescent="0.3">
      <c r="A9" s="118" t="s">
        <v>450</v>
      </c>
      <c r="B9" s="57"/>
      <c r="C9" s="57">
        <v>8</v>
      </c>
      <c r="D9" s="57"/>
      <c r="E9" s="57"/>
      <c r="F9" s="119"/>
      <c r="G9" s="61"/>
      <c r="H9" s="61"/>
      <c r="I9" s="61"/>
      <c r="J9" s="83"/>
      <c r="K9" s="83"/>
      <c r="L9" s="83"/>
    </row>
    <row r="10" spans="1:12" ht="15.6" x14ac:dyDescent="0.3">
      <c r="A10" s="118" t="s">
        <v>451</v>
      </c>
      <c r="B10" s="57"/>
      <c r="C10" s="57" t="s">
        <v>473</v>
      </c>
      <c r="D10" s="57"/>
      <c r="E10" s="57"/>
      <c r="F10" s="119"/>
      <c r="G10" s="61"/>
      <c r="H10" s="61"/>
      <c r="I10" s="61"/>
      <c r="J10" s="83"/>
      <c r="K10" s="83"/>
      <c r="L10" s="83"/>
    </row>
    <row r="11" spans="1:12" ht="15.6" x14ac:dyDescent="0.3">
      <c r="A11" s="118" t="s">
        <v>452</v>
      </c>
      <c r="B11" s="57">
        <v>1</v>
      </c>
      <c r="C11" s="57" t="s">
        <v>453</v>
      </c>
      <c r="D11" s="57"/>
      <c r="E11" s="57"/>
      <c r="F11" s="119"/>
      <c r="G11" s="61"/>
      <c r="H11" s="61"/>
      <c r="I11" s="61"/>
      <c r="J11" s="83"/>
      <c r="K11" s="83"/>
      <c r="L11" s="83"/>
    </row>
    <row r="12" spans="1:12" ht="15.6" x14ac:dyDescent="0.3">
      <c r="A12" s="118" t="s">
        <v>454</v>
      </c>
      <c r="B12" s="57">
        <v>-99</v>
      </c>
      <c r="C12" s="57" t="s">
        <v>455</v>
      </c>
      <c r="D12" s="57"/>
      <c r="E12" s="57"/>
      <c r="F12" s="119"/>
      <c r="G12" s="61"/>
      <c r="H12" s="61"/>
      <c r="I12" s="61"/>
      <c r="J12" s="83"/>
      <c r="K12" s="83"/>
      <c r="L12" s="83"/>
    </row>
    <row r="13" spans="1:12" ht="15.6" x14ac:dyDescent="0.3">
      <c r="A13" s="118" t="s">
        <v>456</v>
      </c>
      <c r="B13" s="57">
        <v>0</v>
      </c>
      <c r="C13" s="57"/>
      <c r="D13" s="57"/>
      <c r="E13" s="57"/>
      <c r="F13" s="119"/>
      <c r="G13" s="61"/>
      <c r="H13" s="61"/>
      <c r="I13" s="61"/>
      <c r="J13" s="83"/>
      <c r="K13" s="83"/>
      <c r="L13" s="83"/>
    </row>
    <row r="14" spans="1:12" ht="16.149999999999999" thickBot="1" x14ac:dyDescent="0.35">
      <c r="A14" s="120" t="s">
        <v>457</v>
      </c>
      <c r="B14" s="121"/>
      <c r="C14" s="121" t="s">
        <v>465</v>
      </c>
      <c r="D14" s="121"/>
      <c r="E14" s="121"/>
      <c r="F14" s="122"/>
      <c r="G14" s="61"/>
      <c r="H14" s="61"/>
      <c r="I14" s="61"/>
      <c r="J14" s="83"/>
      <c r="K14" s="83"/>
      <c r="L14" s="83"/>
    </row>
    <row r="15" spans="1:12" ht="15.6" x14ac:dyDescent="0.3">
      <c r="A15" s="61"/>
      <c r="B15" s="61"/>
      <c r="C15" s="61"/>
      <c r="D15" s="61"/>
      <c r="E15" s="61"/>
      <c r="F15" s="61"/>
      <c r="G15" s="61"/>
      <c r="H15" s="61"/>
      <c r="I15" s="61"/>
      <c r="J15" s="83"/>
      <c r="K15" s="83"/>
      <c r="L15" s="83"/>
    </row>
    <row r="16" spans="1:12" ht="15.6" thickBot="1" x14ac:dyDescent="0.35"/>
    <row r="17" spans="1:29" ht="16.5" thickBot="1" x14ac:dyDescent="0.3">
      <c r="A17" s="234" t="s">
        <v>77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6"/>
    </row>
    <row r="18" spans="1:29" ht="15.6" x14ac:dyDescent="0.3">
      <c r="A18" s="86" t="s">
        <v>78</v>
      </c>
    </row>
    <row r="19" spans="1:29" ht="18.75" x14ac:dyDescent="0.25">
      <c r="A19" s="237" t="s">
        <v>0</v>
      </c>
      <c r="B19" s="278" t="s">
        <v>136</v>
      </c>
      <c r="C19" s="278" t="s">
        <v>137</v>
      </c>
      <c r="D19" s="228" t="s">
        <v>1</v>
      </c>
      <c r="E19" s="228"/>
      <c r="F19" s="289" t="s">
        <v>125</v>
      </c>
      <c r="G19" s="291"/>
      <c r="H19" s="49" t="s">
        <v>3</v>
      </c>
      <c r="I19" s="49" t="s">
        <v>4</v>
      </c>
      <c r="J19" s="49" t="s">
        <v>5</v>
      </c>
      <c r="K19" s="49" t="s">
        <v>127</v>
      </c>
      <c r="L19" s="49" t="s">
        <v>128</v>
      </c>
      <c r="M19" s="49" t="s">
        <v>129</v>
      </c>
      <c r="N19" s="49" t="s">
        <v>6</v>
      </c>
      <c r="O19" s="49" t="s">
        <v>16</v>
      </c>
      <c r="P19" s="49" t="s">
        <v>17</v>
      </c>
      <c r="Q19" s="49" t="s">
        <v>18</v>
      </c>
      <c r="R19" s="49" t="s">
        <v>19</v>
      </c>
      <c r="S19" s="49" t="s">
        <v>20</v>
      </c>
      <c r="T19" s="49" t="s">
        <v>21</v>
      </c>
      <c r="U19" s="49" t="s">
        <v>22</v>
      </c>
      <c r="V19" s="49" t="s">
        <v>23</v>
      </c>
      <c r="W19" s="49" t="s">
        <v>24</v>
      </c>
      <c r="X19" s="49" t="s">
        <v>25</v>
      </c>
      <c r="Y19" s="49" t="s">
        <v>26</v>
      </c>
      <c r="Z19" s="49" t="s">
        <v>27</v>
      </c>
      <c r="AA19" s="49" t="s">
        <v>28</v>
      </c>
      <c r="AB19" s="49" t="s">
        <v>29</v>
      </c>
      <c r="AC19" s="49" t="s">
        <v>410</v>
      </c>
    </row>
    <row r="20" spans="1:29" ht="18.75" x14ac:dyDescent="0.25">
      <c r="A20" s="237"/>
      <c r="B20" s="279"/>
      <c r="C20" s="279"/>
      <c r="D20" s="228"/>
      <c r="E20" s="228"/>
      <c r="F20" s="49" t="s">
        <v>130</v>
      </c>
      <c r="G20" s="49" t="s">
        <v>7</v>
      </c>
      <c r="H20" s="228" t="s">
        <v>8</v>
      </c>
      <c r="I20" s="228"/>
      <c r="J20" s="228"/>
      <c r="K20" s="228" t="s">
        <v>126</v>
      </c>
      <c r="L20" s="228"/>
      <c r="M20" s="228"/>
      <c r="N20" s="228"/>
      <c r="O20" s="228" t="s">
        <v>126</v>
      </c>
      <c r="P20" s="228"/>
      <c r="Q20" s="228"/>
      <c r="R20" s="284" t="s">
        <v>30</v>
      </c>
      <c r="S20" s="284"/>
      <c r="T20" s="284"/>
      <c r="U20" s="49" t="s">
        <v>31</v>
      </c>
      <c r="V20" s="49" t="s">
        <v>32</v>
      </c>
      <c r="W20" s="289" t="s">
        <v>8</v>
      </c>
      <c r="X20" s="290"/>
      <c r="Y20" s="290"/>
      <c r="Z20" s="290"/>
      <c r="AA20" s="290"/>
      <c r="AB20" s="291"/>
      <c r="AC20" s="52" t="s">
        <v>30</v>
      </c>
    </row>
    <row r="21" spans="1:29" x14ac:dyDescent="0.25">
      <c r="A21" s="52">
        <v>821</v>
      </c>
      <c r="B21" s="229" t="s">
        <v>160</v>
      </c>
      <c r="C21" s="52" t="s">
        <v>138</v>
      </c>
      <c r="D21" s="280" t="s">
        <v>109</v>
      </c>
      <c r="E21" s="280"/>
      <c r="F21" s="15">
        <v>4.62</v>
      </c>
      <c r="G21" s="15">
        <v>4.41</v>
      </c>
      <c r="H21" s="16">
        <v>0.7</v>
      </c>
      <c r="I21" s="52">
        <v>16</v>
      </c>
      <c r="J21" s="52" t="s">
        <v>15</v>
      </c>
      <c r="K21" s="15">
        <v>0.56999999999999995</v>
      </c>
      <c r="L21" s="15">
        <v>0.34</v>
      </c>
      <c r="M21" s="15">
        <v>0.88</v>
      </c>
      <c r="N21" s="52">
        <v>12.1</v>
      </c>
      <c r="O21" s="15">
        <v>0.95</v>
      </c>
      <c r="P21" s="15">
        <v>1.83</v>
      </c>
      <c r="Q21" s="15">
        <v>13.05</v>
      </c>
      <c r="R21" s="16">
        <v>7.3</v>
      </c>
      <c r="S21" s="16">
        <v>48.1</v>
      </c>
      <c r="T21" s="16" t="s">
        <v>15</v>
      </c>
      <c r="U21" s="15">
        <v>6.72</v>
      </c>
      <c r="V21" s="16">
        <v>17.2</v>
      </c>
      <c r="W21" s="16" t="s">
        <v>15</v>
      </c>
      <c r="X21" s="16" t="s">
        <v>15</v>
      </c>
      <c r="Y21" s="16" t="s">
        <v>15</v>
      </c>
      <c r="Z21" s="16" t="s">
        <v>15</v>
      </c>
      <c r="AA21" s="16" t="s">
        <v>15</v>
      </c>
      <c r="AB21" s="16" t="s">
        <v>15</v>
      </c>
      <c r="AC21" s="23">
        <f>(U21/1.724)</f>
        <v>3.8979118329466358</v>
      </c>
    </row>
    <row r="22" spans="1:29" x14ac:dyDescent="0.25">
      <c r="A22" s="52">
        <v>822</v>
      </c>
      <c r="B22" s="277"/>
      <c r="C22" s="14" t="s">
        <v>140</v>
      </c>
      <c r="D22" s="280" t="s">
        <v>110</v>
      </c>
      <c r="E22" s="280"/>
      <c r="F22" s="15">
        <v>4.0599999999999996</v>
      </c>
      <c r="G22" s="15">
        <v>4.3600000000000003</v>
      </c>
      <c r="H22" s="16">
        <v>0.4</v>
      </c>
      <c r="I22" s="52">
        <v>11</v>
      </c>
      <c r="J22" s="52" t="s">
        <v>15</v>
      </c>
      <c r="K22" s="15">
        <v>0.17</v>
      </c>
      <c r="L22" s="15">
        <v>0.02</v>
      </c>
      <c r="M22" s="15">
        <v>1.76</v>
      </c>
      <c r="N22" s="52">
        <v>15.5</v>
      </c>
      <c r="O22" s="15">
        <v>0.22</v>
      </c>
      <c r="P22" s="15">
        <v>1.98</v>
      </c>
      <c r="Q22" s="15">
        <v>15.72</v>
      </c>
      <c r="R22" s="16">
        <v>1.4</v>
      </c>
      <c r="S22" s="16">
        <v>88.9</v>
      </c>
      <c r="T22" s="16" t="s">
        <v>15</v>
      </c>
      <c r="U22" s="15">
        <v>6.4</v>
      </c>
      <c r="V22" s="16">
        <v>13.6</v>
      </c>
      <c r="W22" s="16" t="s">
        <v>15</v>
      </c>
      <c r="X22" s="16" t="s">
        <v>15</v>
      </c>
      <c r="Y22" s="16" t="s">
        <v>15</v>
      </c>
      <c r="Z22" s="16" t="s">
        <v>15</v>
      </c>
      <c r="AA22" s="16" t="s">
        <v>15</v>
      </c>
      <c r="AB22" s="16" t="s">
        <v>15</v>
      </c>
      <c r="AC22" s="23">
        <f t="shared" ref="AC22:AC25" si="0">(U22/1.724)</f>
        <v>3.712296983758701</v>
      </c>
    </row>
    <row r="23" spans="1:29" x14ac:dyDescent="0.25">
      <c r="A23" s="52">
        <v>823</v>
      </c>
      <c r="B23" s="277"/>
      <c r="C23" s="52" t="s">
        <v>139</v>
      </c>
      <c r="D23" s="280" t="s">
        <v>111</v>
      </c>
      <c r="E23" s="280"/>
      <c r="F23" s="15">
        <v>4.1500000000000004</v>
      </c>
      <c r="G23" s="15">
        <v>4.51</v>
      </c>
      <c r="H23" s="16">
        <v>0.2</v>
      </c>
      <c r="I23" s="52">
        <v>7</v>
      </c>
      <c r="J23" s="52" t="s">
        <v>15</v>
      </c>
      <c r="K23" s="15">
        <v>0.1</v>
      </c>
      <c r="L23" s="15">
        <v>0.01</v>
      </c>
      <c r="M23" s="15">
        <v>0.68</v>
      </c>
      <c r="N23" s="52">
        <v>10.3</v>
      </c>
      <c r="O23" s="15">
        <v>0.13</v>
      </c>
      <c r="P23" s="15">
        <v>0.81</v>
      </c>
      <c r="Q23" s="15">
        <v>10.43</v>
      </c>
      <c r="R23" s="16">
        <v>1.2</v>
      </c>
      <c r="S23" s="16">
        <v>84</v>
      </c>
      <c r="T23" s="16" t="s">
        <v>15</v>
      </c>
      <c r="U23" s="15">
        <v>3.45</v>
      </c>
      <c r="V23" s="16">
        <v>13.9</v>
      </c>
      <c r="W23" s="16" t="s">
        <v>15</v>
      </c>
      <c r="X23" s="16" t="s">
        <v>15</v>
      </c>
      <c r="Y23" s="16" t="s">
        <v>15</v>
      </c>
      <c r="Z23" s="16" t="s">
        <v>15</v>
      </c>
      <c r="AA23" s="16" t="s">
        <v>15</v>
      </c>
      <c r="AB23" s="16" t="s">
        <v>15</v>
      </c>
      <c r="AC23" s="23">
        <f t="shared" si="0"/>
        <v>2.0011600928074249</v>
      </c>
    </row>
    <row r="24" spans="1:29" x14ac:dyDescent="0.25">
      <c r="A24" s="52">
        <v>824</v>
      </c>
      <c r="B24" s="277"/>
      <c r="C24" s="19" t="s">
        <v>141</v>
      </c>
      <c r="D24" s="280" t="s">
        <v>112</v>
      </c>
      <c r="E24" s="280"/>
      <c r="F24" s="15">
        <v>4.4000000000000004</v>
      </c>
      <c r="G24" s="15">
        <v>4.6399999999999997</v>
      </c>
      <c r="H24" s="16">
        <v>0</v>
      </c>
      <c r="I24" s="52">
        <v>5</v>
      </c>
      <c r="J24" s="52" t="s">
        <v>15</v>
      </c>
      <c r="K24" s="15">
        <v>0.03</v>
      </c>
      <c r="L24" s="15">
        <v>0</v>
      </c>
      <c r="M24" s="15">
        <v>0.59</v>
      </c>
      <c r="N24" s="52">
        <v>7.6</v>
      </c>
      <c r="O24" s="15">
        <v>0.04</v>
      </c>
      <c r="P24" s="15">
        <v>0.63</v>
      </c>
      <c r="Q24" s="15">
        <v>7.64</v>
      </c>
      <c r="R24" s="16">
        <v>0.5</v>
      </c>
      <c r="S24" s="16">
        <v>93.7</v>
      </c>
      <c r="T24" s="16" t="s">
        <v>15</v>
      </c>
      <c r="U24" s="15">
        <v>2.81</v>
      </c>
      <c r="V24" s="16">
        <v>13.2</v>
      </c>
      <c r="W24" s="16" t="s">
        <v>15</v>
      </c>
      <c r="X24" s="16" t="s">
        <v>15</v>
      </c>
      <c r="Y24" s="16" t="s">
        <v>15</v>
      </c>
      <c r="Z24" s="16" t="s">
        <v>15</v>
      </c>
      <c r="AA24" s="16" t="s">
        <v>15</v>
      </c>
      <c r="AB24" s="16" t="s">
        <v>15</v>
      </c>
      <c r="AC24" s="23">
        <f t="shared" si="0"/>
        <v>1.6299303944315546</v>
      </c>
    </row>
    <row r="25" spans="1:29" x14ac:dyDescent="0.25">
      <c r="A25" s="52">
        <v>825</v>
      </c>
      <c r="B25" s="230"/>
      <c r="C25" s="52" t="s">
        <v>142</v>
      </c>
      <c r="D25" s="280" t="s">
        <v>113</v>
      </c>
      <c r="E25" s="280"/>
      <c r="F25" s="15">
        <v>4.6900000000000004</v>
      </c>
      <c r="G25" s="15">
        <v>4.9000000000000004</v>
      </c>
      <c r="H25" s="16">
        <v>0</v>
      </c>
      <c r="I25" s="52">
        <v>5</v>
      </c>
      <c r="J25" s="52" t="s">
        <v>15</v>
      </c>
      <c r="K25" s="15">
        <v>0.04</v>
      </c>
      <c r="L25" s="15">
        <v>0</v>
      </c>
      <c r="M25" s="15">
        <v>0.2</v>
      </c>
      <c r="N25" s="52">
        <v>5.8</v>
      </c>
      <c r="O25" s="15">
        <v>0.05</v>
      </c>
      <c r="P25" s="15">
        <v>0.25</v>
      </c>
      <c r="Q25" s="15">
        <v>5.85</v>
      </c>
      <c r="R25" s="16">
        <v>0.9</v>
      </c>
      <c r="S25" s="16">
        <v>80</v>
      </c>
      <c r="T25" s="16" t="s">
        <v>15</v>
      </c>
      <c r="U25" s="15">
        <v>1.92</v>
      </c>
      <c r="V25" s="16">
        <v>12.3</v>
      </c>
      <c r="W25" s="16" t="s">
        <v>15</v>
      </c>
      <c r="X25" s="16" t="s">
        <v>15</v>
      </c>
      <c r="Y25" s="16" t="s">
        <v>15</v>
      </c>
      <c r="Z25" s="16" t="s">
        <v>15</v>
      </c>
      <c r="AA25" s="16" t="s">
        <v>15</v>
      </c>
      <c r="AB25" s="16" t="s">
        <v>15</v>
      </c>
      <c r="AC25" s="23">
        <f t="shared" si="0"/>
        <v>1.1136890951276102</v>
      </c>
    </row>
    <row r="26" spans="1:29" ht="18.75" thickBot="1" x14ac:dyDescent="0.3">
      <c r="U26" s="221" t="s">
        <v>534</v>
      </c>
      <c r="AC26" s="225" t="s">
        <v>536</v>
      </c>
    </row>
    <row r="27" spans="1:29" ht="19.5" thickBot="1" x14ac:dyDescent="0.35">
      <c r="A27" s="234" t="s">
        <v>168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6"/>
      <c r="U27" s="222">
        <f>(U21*5+U22*15+U23*20)/(5+15+20)</f>
        <v>4.9649999999999999</v>
      </c>
      <c r="AC27" s="226">
        <f>AVERAGE(AC23:AC25)</f>
        <v>1.5815931941221966</v>
      </c>
    </row>
    <row r="28" spans="1:29" ht="18" x14ac:dyDescent="0.35">
      <c r="A28" s="86" t="s">
        <v>186</v>
      </c>
      <c r="U28" s="223" t="s">
        <v>535</v>
      </c>
    </row>
    <row r="29" spans="1:29" ht="31.5" x14ac:dyDescent="0.3">
      <c r="A29" s="237" t="s">
        <v>0</v>
      </c>
      <c r="B29" s="278" t="s">
        <v>136</v>
      </c>
      <c r="C29" s="278" t="s">
        <v>137</v>
      </c>
      <c r="D29" s="278" t="s">
        <v>179</v>
      </c>
      <c r="E29" s="228" t="s">
        <v>1</v>
      </c>
      <c r="F29" s="228"/>
      <c r="G29" s="46" t="s">
        <v>176</v>
      </c>
      <c r="H29" s="46" t="s">
        <v>175</v>
      </c>
      <c r="I29" s="49" t="s">
        <v>174</v>
      </c>
      <c r="J29" s="49" t="s">
        <v>173</v>
      </c>
      <c r="K29" s="266" t="s">
        <v>172</v>
      </c>
      <c r="L29" s="267"/>
      <c r="U29" s="224">
        <f>U27*40</f>
        <v>198.6</v>
      </c>
    </row>
    <row r="30" spans="1:29" ht="15.75" x14ac:dyDescent="0.25">
      <c r="A30" s="237"/>
      <c r="B30" s="279"/>
      <c r="C30" s="279"/>
      <c r="D30" s="279"/>
      <c r="E30" s="228"/>
      <c r="F30" s="228"/>
      <c r="G30" s="228" t="s">
        <v>171</v>
      </c>
      <c r="H30" s="228"/>
      <c r="I30" s="228"/>
      <c r="J30" s="228"/>
      <c r="K30" s="268"/>
      <c r="L30" s="269"/>
    </row>
    <row r="31" spans="1:29" x14ac:dyDescent="0.25">
      <c r="A31" s="52">
        <v>515</v>
      </c>
      <c r="B31" s="229" t="s">
        <v>160</v>
      </c>
      <c r="C31" s="52" t="s">
        <v>138</v>
      </c>
      <c r="D31" s="52">
        <v>86</v>
      </c>
      <c r="E31" s="280">
        <v>821</v>
      </c>
      <c r="F31" s="280"/>
      <c r="G31" s="52">
        <v>39</v>
      </c>
      <c r="H31" s="52">
        <v>6</v>
      </c>
      <c r="I31" s="52">
        <v>11</v>
      </c>
      <c r="J31" s="52">
        <v>44</v>
      </c>
      <c r="K31" s="272" t="s">
        <v>173</v>
      </c>
      <c r="L31" s="273"/>
    </row>
    <row r="32" spans="1:29" x14ac:dyDescent="0.25">
      <c r="A32" s="52">
        <v>516</v>
      </c>
      <c r="B32" s="277"/>
      <c r="C32" s="14" t="s">
        <v>140</v>
      </c>
      <c r="D32" s="52">
        <v>87</v>
      </c>
      <c r="E32" s="280">
        <v>822</v>
      </c>
      <c r="F32" s="280"/>
      <c r="G32" s="52">
        <v>48</v>
      </c>
      <c r="H32" s="52">
        <v>4</v>
      </c>
      <c r="I32" s="52">
        <v>5</v>
      </c>
      <c r="J32" s="52">
        <v>43</v>
      </c>
      <c r="K32" s="272" t="s">
        <v>182</v>
      </c>
      <c r="L32" s="273"/>
    </row>
    <row r="33" spans="1:15" x14ac:dyDescent="0.25">
      <c r="A33" s="52">
        <v>517</v>
      </c>
      <c r="B33" s="277"/>
      <c r="C33" s="52" t="s">
        <v>139</v>
      </c>
      <c r="D33" s="52">
        <v>88</v>
      </c>
      <c r="E33" s="280">
        <v>823</v>
      </c>
      <c r="F33" s="280"/>
      <c r="G33" s="52">
        <v>47</v>
      </c>
      <c r="H33" s="52">
        <v>6</v>
      </c>
      <c r="I33" s="52">
        <v>4</v>
      </c>
      <c r="J33" s="52">
        <v>43</v>
      </c>
      <c r="K33" s="272" t="s">
        <v>182</v>
      </c>
      <c r="L33" s="273"/>
    </row>
    <row r="34" spans="1:15" x14ac:dyDescent="0.25">
      <c r="A34" s="52">
        <v>518</v>
      </c>
      <c r="B34" s="277"/>
      <c r="C34" s="52" t="s">
        <v>141</v>
      </c>
      <c r="D34" s="52">
        <v>89</v>
      </c>
      <c r="E34" s="280">
        <v>824</v>
      </c>
      <c r="F34" s="280"/>
      <c r="G34" s="52">
        <v>37</v>
      </c>
      <c r="H34" s="52">
        <v>5</v>
      </c>
      <c r="I34" s="52">
        <v>6</v>
      </c>
      <c r="J34" s="52">
        <v>52</v>
      </c>
      <c r="K34" s="272" t="s">
        <v>185</v>
      </c>
      <c r="L34" s="273"/>
    </row>
    <row r="35" spans="1:15" x14ac:dyDescent="0.25">
      <c r="A35" s="52">
        <v>519</v>
      </c>
      <c r="B35" s="230"/>
      <c r="C35" s="52" t="s">
        <v>142</v>
      </c>
      <c r="D35" s="52">
        <v>90</v>
      </c>
      <c r="E35" s="280">
        <v>825</v>
      </c>
      <c r="F35" s="280"/>
      <c r="G35" s="52">
        <v>45</v>
      </c>
      <c r="H35" s="52">
        <v>4</v>
      </c>
      <c r="I35" s="52">
        <v>1</v>
      </c>
      <c r="J35" s="52">
        <v>50</v>
      </c>
      <c r="K35" s="272" t="s">
        <v>182</v>
      </c>
      <c r="L35" s="273"/>
    </row>
    <row r="36" spans="1:15" ht="15.6" thickBot="1" x14ac:dyDescent="0.35"/>
    <row r="37" spans="1:15" ht="16.5" thickBot="1" x14ac:dyDescent="0.3">
      <c r="A37" s="234" t="s">
        <v>192</v>
      </c>
      <c r="B37" s="235"/>
      <c r="C37" s="235"/>
      <c r="D37" s="235"/>
      <c r="E37" s="235"/>
      <c r="F37" s="235"/>
      <c r="G37" s="235"/>
      <c r="H37" s="235"/>
      <c r="I37" s="236"/>
    </row>
    <row r="38" spans="1:15" ht="15.6" x14ac:dyDescent="0.3">
      <c r="A38" s="86" t="s">
        <v>193</v>
      </c>
    </row>
    <row r="39" spans="1:15" ht="15.75" x14ac:dyDescent="0.25">
      <c r="A39" s="229" t="s">
        <v>191</v>
      </c>
      <c r="B39" s="229" t="s">
        <v>136</v>
      </c>
      <c r="C39" s="229" t="s">
        <v>137</v>
      </c>
      <c r="D39" s="266" t="s">
        <v>190</v>
      </c>
      <c r="E39" s="267"/>
      <c r="F39" s="49" t="s">
        <v>189</v>
      </c>
    </row>
    <row r="40" spans="1:15" ht="15.75" x14ac:dyDescent="0.25">
      <c r="A40" s="230"/>
      <c r="B40" s="230"/>
      <c r="C40" s="230"/>
      <c r="D40" s="268"/>
      <c r="E40" s="269"/>
      <c r="F40" s="49" t="s">
        <v>171</v>
      </c>
    </row>
    <row r="41" spans="1:15" ht="15" customHeight="1" x14ac:dyDescent="0.25">
      <c r="A41" s="52">
        <v>821</v>
      </c>
      <c r="B41" s="229" t="s">
        <v>160</v>
      </c>
      <c r="C41" s="52" t="s">
        <v>138</v>
      </c>
      <c r="D41" s="272" t="s">
        <v>109</v>
      </c>
      <c r="E41" s="273"/>
      <c r="F41" s="17">
        <v>0.17</v>
      </c>
    </row>
    <row r="42" spans="1:15" ht="15" customHeight="1" x14ac:dyDescent="0.25">
      <c r="A42" s="52">
        <v>822</v>
      </c>
      <c r="B42" s="277"/>
      <c r="C42" s="14" t="s">
        <v>140</v>
      </c>
      <c r="D42" s="272" t="s">
        <v>110</v>
      </c>
      <c r="E42" s="273"/>
      <c r="F42" s="17">
        <v>0.19</v>
      </c>
    </row>
    <row r="43" spans="1:15" ht="15" customHeight="1" x14ac:dyDescent="0.25">
      <c r="A43" s="52">
        <v>823</v>
      </c>
      <c r="B43" s="277"/>
      <c r="C43" s="52" t="s">
        <v>139</v>
      </c>
      <c r="D43" s="272" t="s">
        <v>111</v>
      </c>
      <c r="E43" s="273"/>
      <c r="F43" s="17">
        <v>0.13</v>
      </c>
    </row>
    <row r="44" spans="1:15" ht="15" customHeight="1" x14ac:dyDescent="0.25">
      <c r="A44" s="52">
        <v>824</v>
      </c>
      <c r="B44" s="277"/>
      <c r="C44" s="19" t="s">
        <v>141</v>
      </c>
      <c r="D44" s="272" t="s">
        <v>112</v>
      </c>
      <c r="E44" s="273"/>
      <c r="F44" s="17">
        <v>0.08</v>
      </c>
    </row>
    <row r="45" spans="1:15" ht="15" customHeight="1" x14ac:dyDescent="0.25">
      <c r="A45" s="52">
        <v>825</v>
      </c>
      <c r="B45" s="230"/>
      <c r="C45" s="52" t="s">
        <v>142</v>
      </c>
      <c r="D45" s="272" t="s">
        <v>113</v>
      </c>
      <c r="E45" s="273"/>
      <c r="F45" s="17">
        <v>0.05</v>
      </c>
    </row>
    <row r="46" spans="1:15" ht="15.6" thickBot="1" x14ac:dyDescent="0.35"/>
    <row r="47" spans="1:15" ht="16.5" thickBot="1" x14ac:dyDescent="0.3">
      <c r="A47" s="234" t="s">
        <v>196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6"/>
    </row>
    <row r="48" spans="1:15" ht="15.6" x14ac:dyDescent="0.3">
      <c r="A48" s="86" t="s">
        <v>315</v>
      </c>
    </row>
    <row r="49" spans="1:16" ht="15.75" x14ac:dyDescent="0.25">
      <c r="A49" s="229" t="s">
        <v>136</v>
      </c>
      <c r="B49" s="229" t="s">
        <v>137</v>
      </c>
      <c r="C49" s="229" t="s">
        <v>179</v>
      </c>
      <c r="D49" s="228" t="s">
        <v>213</v>
      </c>
      <c r="E49" s="228"/>
      <c r="F49" s="228"/>
      <c r="G49" s="228"/>
      <c r="H49" s="228"/>
      <c r="I49" s="228"/>
      <c r="J49" s="228"/>
      <c r="K49" s="229" t="s">
        <v>179</v>
      </c>
      <c r="L49" s="237" t="s">
        <v>212</v>
      </c>
      <c r="M49" s="237" t="s">
        <v>211</v>
      </c>
      <c r="N49" s="237" t="s">
        <v>210</v>
      </c>
      <c r="O49" s="229" t="s">
        <v>509</v>
      </c>
      <c r="P49" s="228" t="s">
        <v>530</v>
      </c>
    </row>
    <row r="50" spans="1:16" x14ac:dyDescent="0.25">
      <c r="A50" s="277"/>
      <c r="B50" s="277"/>
      <c r="C50" s="277"/>
      <c r="D50" s="52">
        <v>-2</v>
      </c>
      <c r="E50" s="52">
        <v>-6</v>
      </c>
      <c r="F50" s="52">
        <v>-10</v>
      </c>
      <c r="G50" s="52">
        <v>-30</v>
      </c>
      <c r="H50" s="52">
        <v>-60</v>
      </c>
      <c r="I50" s="52">
        <v>-100</v>
      </c>
      <c r="J50" s="52">
        <v>-1500</v>
      </c>
      <c r="K50" s="277"/>
      <c r="L50" s="237"/>
      <c r="M50" s="237"/>
      <c r="N50" s="237"/>
      <c r="O50" s="230"/>
      <c r="P50" s="228"/>
    </row>
    <row r="51" spans="1:16" ht="18" x14ac:dyDescent="0.25">
      <c r="A51" s="230"/>
      <c r="B51" s="230"/>
      <c r="C51" s="230"/>
      <c r="D51" s="289" t="s">
        <v>209</v>
      </c>
      <c r="E51" s="290"/>
      <c r="F51" s="290"/>
      <c r="G51" s="290"/>
      <c r="H51" s="290"/>
      <c r="I51" s="290"/>
      <c r="J51" s="291"/>
      <c r="K51" s="230"/>
      <c r="L51" s="280" t="s">
        <v>208</v>
      </c>
      <c r="M51" s="280"/>
      <c r="N51" s="52" t="s">
        <v>207</v>
      </c>
      <c r="O51" s="52" t="s">
        <v>510</v>
      </c>
      <c r="P51" s="218" t="s">
        <v>510</v>
      </c>
    </row>
    <row r="52" spans="1:16" x14ac:dyDescent="0.25">
      <c r="A52" s="229" t="s">
        <v>160</v>
      </c>
      <c r="B52" s="52" t="s">
        <v>138</v>
      </c>
      <c r="C52" s="52" t="s">
        <v>366</v>
      </c>
      <c r="D52" s="23">
        <v>0.38400000000000001</v>
      </c>
      <c r="E52" s="23">
        <v>0.308</v>
      </c>
      <c r="F52" s="23">
        <v>0.29499999999999998</v>
      </c>
      <c r="G52" s="23">
        <v>0.26700000000000002</v>
      </c>
      <c r="H52" s="23">
        <v>0.25900000000000001</v>
      </c>
      <c r="I52" s="23">
        <v>0.24</v>
      </c>
      <c r="J52" s="23">
        <v>0.161</v>
      </c>
      <c r="K52" s="52" t="s">
        <v>367</v>
      </c>
      <c r="L52" s="15">
        <v>1.1100000000000001</v>
      </c>
      <c r="M52" s="15">
        <v>2.4700000000000002</v>
      </c>
      <c r="N52" s="23">
        <v>136.28399999999999</v>
      </c>
      <c r="O52" s="23">
        <f>(1 -(L52/M52))</f>
        <v>0.55060728744939269</v>
      </c>
      <c r="P52" s="23">
        <f>(O52*0.95)</f>
        <v>0.52307692307692299</v>
      </c>
    </row>
    <row r="53" spans="1:16" x14ac:dyDescent="0.25">
      <c r="A53" s="277"/>
      <c r="B53" s="14" t="s">
        <v>140</v>
      </c>
      <c r="C53" s="52" t="s">
        <v>368</v>
      </c>
      <c r="D53" s="23">
        <v>0.40899999999999997</v>
      </c>
      <c r="E53" s="23">
        <v>0.31</v>
      </c>
      <c r="F53" s="23">
        <v>0.29399999999999998</v>
      </c>
      <c r="G53" s="23">
        <v>0.25800000000000001</v>
      </c>
      <c r="H53" s="23">
        <v>0.25</v>
      </c>
      <c r="I53" s="23">
        <v>0.23699999999999999</v>
      </c>
      <c r="J53" s="23">
        <v>0.152</v>
      </c>
      <c r="K53" s="52" t="s">
        <v>369</v>
      </c>
      <c r="L53" s="15">
        <v>1.1200000000000001</v>
      </c>
      <c r="M53" s="15">
        <v>2.56</v>
      </c>
      <c r="N53" s="23">
        <v>60.057000000000002</v>
      </c>
      <c r="O53" s="23">
        <f t="shared" ref="O53:O56" si="1">(1 -(L53/M53))</f>
        <v>0.5625</v>
      </c>
      <c r="P53" s="23">
        <f t="shared" ref="P53:P56" si="2">(O53*0.95)</f>
        <v>0.53437499999999993</v>
      </c>
    </row>
    <row r="54" spans="1:16" x14ac:dyDescent="0.25">
      <c r="A54" s="277"/>
      <c r="B54" s="52" t="s">
        <v>139</v>
      </c>
      <c r="C54" s="52" t="s">
        <v>370</v>
      </c>
      <c r="D54" s="23">
        <v>0.39200000000000002</v>
      </c>
      <c r="E54" s="23">
        <v>0.252</v>
      </c>
      <c r="F54" s="23">
        <v>0.23400000000000001</v>
      </c>
      <c r="G54" s="23">
        <v>0.19800000000000001</v>
      </c>
      <c r="H54" s="23">
        <v>0.188</v>
      </c>
      <c r="I54" s="23">
        <v>0.18099999999999999</v>
      </c>
      <c r="J54" s="23">
        <v>0.14799999999999999</v>
      </c>
      <c r="K54" s="52" t="s">
        <v>371</v>
      </c>
      <c r="L54" s="15">
        <v>1.1499999999999999</v>
      </c>
      <c r="M54" s="15">
        <v>2.5499999999999998</v>
      </c>
      <c r="N54" s="23">
        <v>113.185</v>
      </c>
      <c r="O54" s="23">
        <f t="shared" si="1"/>
        <v>0.5490196078431373</v>
      </c>
      <c r="P54" s="23">
        <f t="shared" si="2"/>
        <v>0.52156862745098043</v>
      </c>
    </row>
    <row r="55" spans="1:16" x14ac:dyDescent="0.25">
      <c r="A55" s="277"/>
      <c r="B55" s="52" t="s">
        <v>141</v>
      </c>
      <c r="C55" s="52" t="s">
        <v>372</v>
      </c>
      <c r="D55" s="23">
        <v>0.42</v>
      </c>
      <c r="E55" s="23">
        <v>0.28100000000000003</v>
      </c>
      <c r="F55" s="23">
        <v>0.25700000000000001</v>
      </c>
      <c r="G55" s="23">
        <v>0.21</v>
      </c>
      <c r="H55" s="23">
        <v>0.20100000000000001</v>
      </c>
      <c r="I55" s="23">
        <v>0.189</v>
      </c>
      <c r="J55" s="23">
        <v>0.154</v>
      </c>
      <c r="K55" s="52" t="s">
        <v>373</v>
      </c>
      <c r="L55" s="15">
        <v>1.1399999999999999</v>
      </c>
      <c r="M55" s="15">
        <v>2.59</v>
      </c>
      <c r="N55" s="23">
        <v>80.846999999999994</v>
      </c>
      <c r="O55" s="23">
        <f t="shared" si="1"/>
        <v>0.55984555984555984</v>
      </c>
      <c r="P55" s="23">
        <f t="shared" si="2"/>
        <v>0.53185328185328185</v>
      </c>
    </row>
    <row r="56" spans="1:16" x14ac:dyDescent="0.25">
      <c r="A56" s="230"/>
      <c r="B56" s="52" t="s">
        <v>142</v>
      </c>
      <c r="C56" s="52" t="s">
        <v>374</v>
      </c>
      <c r="D56" s="23">
        <v>0.39600000000000002</v>
      </c>
      <c r="E56" s="23">
        <v>0.26100000000000001</v>
      </c>
      <c r="F56" s="23">
        <v>0.23799999999999999</v>
      </c>
      <c r="G56" s="23">
        <v>0.19400000000000001</v>
      </c>
      <c r="H56" s="23">
        <v>0.189</v>
      </c>
      <c r="I56" s="23">
        <v>0.17899999999999999</v>
      </c>
      <c r="J56" s="23">
        <v>0.15</v>
      </c>
      <c r="K56" s="52" t="s">
        <v>375</v>
      </c>
      <c r="L56" s="15">
        <v>1.1100000000000001</v>
      </c>
      <c r="M56" s="15">
        <v>2.65</v>
      </c>
      <c r="N56" s="23">
        <v>46.198</v>
      </c>
      <c r="O56" s="23">
        <f t="shared" si="1"/>
        <v>0.58113207547169798</v>
      </c>
      <c r="P56" s="23">
        <f t="shared" si="2"/>
        <v>0.55207547169811311</v>
      </c>
    </row>
    <row r="58" spans="1:16" ht="15.75" x14ac:dyDescent="0.25">
      <c r="A58" s="229" t="s">
        <v>136</v>
      </c>
      <c r="B58" s="229" t="s">
        <v>137</v>
      </c>
      <c r="C58" s="229" t="s">
        <v>179</v>
      </c>
      <c r="D58" s="228" t="s">
        <v>213</v>
      </c>
      <c r="E58" s="228"/>
      <c r="F58" s="228"/>
      <c r="G58" s="228"/>
      <c r="H58" s="228"/>
      <c r="I58" s="228"/>
      <c r="J58" s="228"/>
    </row>
    <row r="59" spans="1:16" x14ac:dyDescent="0.25">
      <c r="A59" s="277"/>
      <c r="B59" s="277"/>
      <c r="C59" s="277"/>
      <c r="D59" s="52">
        <v>-2</v>
      </c>
      <c r="E59" s="52">
        <v>-6</v>
      </c>
      <c r="F59" s="52">
        <v>-10</v>
      </c>
      <c r="G59" s="52">
        <v>-30</v>
      </c>
      <c r="H59" s="52">
        <v>-60</v>
      </c>
      <c r="I59" s="52">
        <v>-100</v>
      </c>
      <c r="J59" s="52">
        <v>-1500</v>
      </c>
    </row>
    <row r="60" spans="1:16" ht="18.75" x14ac:dyDescent="0.25">
      <c r="A60" s="230"/>
      <c r="B60" s="230"/>
      <c r="C60" s="230"/>
      <c r="D60" s="289" t="s">
        <v>458</v>
      </c>
      <c r="E60" s="290"/>
      <c r="F60" s="290"/>
      <c r="G60" s="290"/>
      <c r="H60" s="290"/>
      <c r="I60" s="290"/>
      <c r="J60" s="291"/>
    </row>
    <row r="61" spans="1:16" x14ac:dyDescent="0.25">
      <c r="A61" s="229" t="s">
        <v>160</v>
      </c>
      <c r="B61" s="52" t="s">
        <v>138</v>
      </c>
      <c r="C61" s="52" t="s">
        <v>366</v>
      </c>
      <c r="D61" s="23">
        <f>D52*$L52</f>
        <v>0.42624000000000006</v>
      </c>
      <c r="E61" s="23">
        <f t="shared" ref="E61:J61" si="3">E52*$L52</f>
        <v>0.34188000000000002</v>
      </c>
      <c r="F61" s="23">
        <f t="shared" si="3"/>
        <v>0.32745000000000002</v>
      </c>
      <c r="G61" s="23">
        <f t="shared" si="3"/>
        <v>0.29637000000000002</v>
      </c>
      <c r="H61" s="23">
        <f t="shared" si="3"/>
        <v>0.28749000000000002</v>
      </c>
      <c r="I61" s="23">
        <f t="shared" si="3"/>
        <v>0.26640000000000003</v>
      </c>
      <c r="J61" s="23">
        <f t="shared" si="3"/>
        <v>0.17871000000000001</v>
      </c>
    </row>
    <row r="62" spans="1:16" x14ac:dyDescent="0.25">
      <c r="A62" s="277"/>
      <c r="B62" s="14" t="s">
        <v>140</v>
      </c>
      <c r="C62" s="52" t="s">
        <v>368</v>
      </c>
      <c r="D62" s="23">
        <f t="shared" ref="D62:J65" si="4">D53*$L53</f>
        <v>0.45808000000000004</v>
      </c>
      <c r="E62" s="23">
        <f t="shared" si="4"/>
        <v>0.34720000000000001</v>
      </c>
      <c r="F62" s="23">
        <f t="shared" si="4"/>
        <v>0.32928000000000002</v>
      </c>
      <c r="G62" s="23">
        <f t="shared" si="4"/>
        <v>0.28896000000000005</v>
      </c>
      <c r="H62" s="23">
        <f t="shared" si="4"/>
        <v>0.28000000000000003</v>
      </c>
      <c r="I62" s="23">
        <f t="shared" si="4"/>
        <v>0.26544000000000001</v>
      </c>
      <c r="J62" s="23">
        <f t="shared" si="4"/>
        <v>0.17024</v>
      </c>
    </row>
    <row r="63" spans="1:16" x14ac:dyDescent="0.25">
      <c r="A63" s="277"/>
      <c r="B63" s="52" t="s">
        <v>139</v>
      </c>
      <c r="C63" s="52" t="s">
        <v>370</v>
      </c>
      <c r="D63" s="23">
        <f t="shared" si="4"/>
        <v>0.45079999999999998</v>
      </c>
      <c r="E63" s="23">
        <f t="shared" si="4"/>
        <v>0.2898</v>
      </c>
      <c r="F63" s="23">
        <f t="shared" si="4"/>
        <v>0.26910000000000001</v>
      </c>
      <c r="G63" s="23">
        <f t="shared" si="4"/>
        <v>0.22769999999999999</v>
      </c>
      <c r="H63" s="23">
        <f t="shared" si="4"/>
        <v>0.21619999999999998</v>
      </c>
      <c r="I63" s="23">
        <f t="shared" si="4"/>
        <v>0.20814999999999997</v>
      </c>
      <c r="J63" s="23">
        <f t="shared" si="4"/>
        <v>0.17019999999999999</v>
      </c>
    </row>
    <row r="64" spans="1:16" x14ac:dyDescent="0.25">
      <c r="A64" s="277"/>
      <c r="B64" s="52" t="s">
        <v>141</v>
      </c>
      <c r="C64" s="52" t="s">
        <v>372</v>
      </c>
      <c r="D64" s="23">
        <f t="shared" si="4"/>
        <v>0.47879999999999995</v>
      </c>
      <c r="E64" s="23">
        <f t="shared" si="4"/>
        <v>0.32034000000000001</v>
      </c>
      <c r="F64" s="23">
        <f t="shared" si="4"/>
        <v>0.29297999999999996</v>
      </c>
      <c r="G64" s="23">
        <f t="shared" si="4"/>
        <v>0.23939999999999997</v>
      </c>
      <c r="H64" s="23">
        <f t="shared" si="4"/>
        <v>0.22913999999999998</v>
      </c>
      <c r="I64" s="23">
        <f t="shared" si="4"/>
        <v>0.21545999999999998</v>
      </c>
      <c r="J64" s="23">
        <f t="shared" si="4"/>
        <v>0.17555999999999999</v>
      </c>
    </row>
    <row r="65" spans="1:11" x14ac:dyDescent="0.25">
      <c r="A65" s="230"/>
      <c r="B65" s="52" t="s">
        <v>142</v>
      </c>
      <c r="C65" s="52" t="s">
        <v>374</v>
      </c>
      <c r="D65" s="23">
        <f t="shared" si="4"/>
        <v>0.43956000000000006</v>
      </c>
      <c r="E65" s="23">
        <f t="shared" si="4"/>
        <v>0.28971000000000002</v>
      </c>
      <c r="F65" s="23">
        <f t="shared" si="4"/>
        <v>0.26418000000000003</v>
      </c>
      <c r="G65" s="23">
        <f t="shared" si="4"/>
        <v>0.21534000000000003</v>
      </c>
      <c r="H65" s="23">
        <f t="shared" si="4"/>
        <v>0.20979000000000003</v>
      </c>
      <c r="I65" s="23">
        <f t="shared" si="4"/>
        <v>0.19869000000000001</v>
      </c>
      <c r="J65" s="23">
        <f>J56*$L56</f>
        <v>0.16650000000000001</v>
      </c>
    </row>
    <row r="66" spans="1:11" ht="15.6" thickBot="1" x14ac:dyDescent="0.35"/>
    <row r="67" spans="1:11" ht="16.149999999999999" thickBot="1" x14ac:dyDescent="0.35">
      <c r="A67" s="234" t="s">
        <v>411</v>
      </c>
      <c r="B67" s="236"/>
      <c r="C67" s="95"/>
      <c r="D67" s="95"/>
      <c r="E67" s="95"/>
      <c r="F67" s="95"/>
      <c r="G67" s="95"/>
      <c r="H67" s="95"/>
      <c r="I67" s="95"/>
      <c r="J67" s="95"/>
      <c r="K67" s="34"/>
    </row>
    <row r="68" spans="1:11" ht="15" customHeight="1" x14ac:dyDescent="0.25">
      <c r="A68" s="281" t="s">
        <v>137</v>
      </c>
      <c r="B68" s="262" t="s">
        <v>413</v>
      </c>
      <c r="C68" s="34"/>
      <c r="D68" s="34"/>
      <c r="E68" s="34"/>
      <c r="F68" s="34"/>
      <c r="G68" s="34"/>
      <c r="H68" s="34"/>
      <c r="I68" s="34"/>
      <c r="J68" s="34"/>
      <c r="K68" s="34"/>
    </row>
    <row r="69" spans="1:11" ht="15" customHeight="1" x14ac:dyDescent="0.25">
      <c r="A69" s="282"/>
      <c r="B69" s="263"/>
      <c r="C69" s="34"/>
      <c r="D69" s="34"/>
      <c r="E69" s="34"/>
      <c r="F69" s="34"/>
      <c r="G69" s="34"/>
      <c r="H69" s="34"/>
      <c r="I69" s="34"/>
      <c r="J69" s="34"/>
      <c r="K69" s="34"/>
    </row>
    <row r="70" spans="1:11" ht="15" customHeight="1" x14ac:dyDescent="0.25">
      <c r="A70" s="283"/>
      <c r="B70" s="263"/>
      <c r="C70" s="34"/>
      <c r="D70" s="34"/>
      <c r="E70" s="34"/>
      <c r="F70" s="34"/>
      <c r="G70" s="34"/>
      <c r="H70" s="34"/>
      <c r="I70" s="34"/>
      <c r="J70" s="34"/>
      <c r="K70" s="34"/>
    </row>
    <row r="71" spans="1:11" x14ac:dyDescent="0.3">
      <c r="A71" s="153" t="s">
        <v>138</v>
      </c>
      <c r="B71" s="158" t="s">
        <v>435</v>
      </c>
      <c r="C71" s="34"/>
      <c r="D71" s="34"/>
      <c r="E71" s="34"/>
      <c r="F71" s="34"/>
      <c r="G71" s="34"/>
      <c r="H71" s="34"/>
      <c r="I71" s="34"/>
      <c r="J71" s="34"/>
      <c r="K71" s="34"/>
    </row>
    <row r="72" spans="1:11" ht="15.6" thickBot="1" x14ac:dyDescent="0.35">
      <c r="A72" s="148" t="s">
        <v>142</v>
      </c>
      <c r="B72" s="155" t="s">
        <v>434</v>
      </c>
      <c r="C72" s="34"/>
      <c r="D72" s="34"/>
      <c r="E72" s="34"/>
      <c r="F72" s="34"/>
      <c r="G72" s="34"/>
      <c r="H72" s="34"/>
      <c r="I72" s="34"/>
      <c r="J72" s="34"/>
      <c r="K72" s="34"/>
    </row>
    <row r="73" spans="1:11" x14ac:dyDescent="0.3">
      <c r="C73" s="34"/>
      <c r="D73" s="34"/>
      <c r="E73" s="34"/>
      <c r="F73" s="34"/>
      <c r="G73" s="34"/>
      <c r="H73" s="34"/>
      <c r="I73" s="34"/>
      <c r="J73" s="34"/>
      <c r="K73" s="34"/>
    </row>
    <row r="74" spans="1:11" x14ac:dyDescent="0.3">
      <c r="C74" s="34"/>
      <c r="D74" s="34"/>
      <c r="E74" s="34"/>
      <c r="F74" s="34"/>
      <c r="G74" s="34"/>
      <c r="H74" s="34"/>
      <c r="I74" s="34"/>
      <c r="J74" s="34"/>
      <c r="K74" s="34"/>
    </row>
  </sheetData>
  <mergeCells count="71">
    <mergeCell ref="M49:M50"/>
    <mergeCell ref="N49:N50"/>
    <mergeCell ref="L51:M51"/>
    <mergeCell ref="B41:B45"/>
    <mergeCell ref="K49:K51"/>
    <mergeCell ref="L49:L50"/>
    <mergeCell ref="D43:E43"/>
    <mergeCell ref="D44:E44"/>
    <mergeCell ref="D45:E45"/>
    <mergeCell ref="D41:E41"/>
    <mergeCell ref="D42:E42"/>
    <mergeCell ref="A52:A56"/>
    <mergeCell ref="A49:A51"/>
    <mergeCell ref="B49:B51"/>
    <mergeCell ref="C49:C51"/>
    <mergeCell ref="D49:J49"/>
    <mergeCell ref="D51:J51"/>
    <mergeCell ref="A37:I37"/>
    <mergeCell ref="A39:A40"/>
    <mergeCell ref="B39:B40"/>
    <mergeCell ref="C39:C40"/>
    <mergeCell ref="D39:E40"/>
    <mergeCell ref="B31:B35"/>
    <mergeCell ref="E34:F34"/>
    <mergeCell ref="K34:L34"/>
    <mergeCell ref="E35:F35"/>
    <mergeCell ref="K35:L35"/>
    <mergeCell ref="E31:F31"/>
    <mergeCell ref="K31:L31"/>
    <mergeCell ref="E32:F32"/>
    <mergeCell ref="K32:L32"/>
    <mergeCell ref="E33:F33"/>
    <mergeCell ref="K33:L33"/>
    <mergeCell ref="D24:E24"/>
    <mergeCell ref="D25:E25"/>
    <mergeCell ref="B21:B25"/>
    <mergeCell ref="D21:E21"/>
    <mergeCell ref="D22:E22"/>
    <mergeCell ref="D23:E23"/>
    <mergeCell ref="A68:A70"/>
    <mergeCell ref="B68:B70"/>
    <mergeCell ref="R20:T20"/>
    <mergeCell ref="W20:AB20"/>
    <mergeCell ref="B19:B20"/>
    <mergeCell ref="C19:C20"/>
    <mergeCell ref="A19:A20"/>
    <mergeCell ref="D19:E20"/>
    <mergeCell ref="F19:G19"/>
    <mergeCell ref="H20:J20"/>
    <mergeCell ref="K20:N20"/>
    <mergeCell ref="O20:Q20"/>
    <mergeCell ref="A29:A30"/>
    <mergeCell ref="B29:B30"/>
    <mergeCell ref="C29:C30"/>
    <mergeCell ref="P49:P50"/>
    <mergeCell ref="O49:O50"/>
    <mergeCell ref="A1:F1"/>
    <mergeCell ref="A67:B67"/>
    <mergeCell ref="A17:AC17"/>
    <mergeCell ref="A47:O47"/>
    <mergeCell ref="A58:A60"/>
    <mergeCell ref="B58:B60"/>
    <mergeCell ref="C58:C60"/>
    <mergeCell ref="D58:J58"/>
    <mergeCell ref="A61:A65"/>
    <mergeCell ref="D60:J60"/>
    <mergeCell ref="K29:L30"/>
    <mergeCell ref="G30:J30"/>
    <mergeCell ref="D29:D30"/>
    <mergeCell ref="A27:L27"/>
    <mergeCell ref="E29:F30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1"/>
  <sheetViews>
    <sheetView topLeftCell="F61" zoomScale="70" zoomScaleNormal="70" workbookViewId="0">
      <selection activeCell="O64" sqref="O64:O68"/>
    </sheetView>
  </sheetViews>
  <sheetFormatPr defaultColWidth="9.140625" defaultRowHeight="15" x14ac:dyDescent="0.25"/>
  <cols>
    <col min="1" max="1" width="30.85546875" style="84" customWidth="1"/>
    <col min="2" max="2" width="21.42578125" style="84" bestFit="1" customWidth="1"/>
    <col min="3" max="3" width="43.85546875" style="84" customWidth="1"/>
    <col min="4" max="4" width="7" style="84" bestFit="1" customWidth="1"/>
    <col min="5" max="5" width="22" style="84" bestFit="1" customWidth="1"/>
    <col min="6" max="7" width="45.7109375" style="84" bestFit="1" customWidth="1"/>
    <col min="8" max="8" width="7" style="84" bestFit="1" customWidth="1"/>
    <col min="9" max="9" width="8" style="84" bestFit="1" customWidth="1"/>
    <col min="10" max="10" width="7.140625" style="84" bestFit="1" customWidth="1"/>
    <col min="11" max="11" width="18.28515625" style="84" customWidth="1"/>
    <col min="12" max="12" width="24.7109375" style="84" bestFit="1" customWidth="1"/>
    <col min="13" max="13" width="32.140625" style="84" bestFit="1" customWidth="1"/>
    <col min="14" max="14" width="31.7109375" style="84" bestFit="1" customWidth="1"/>
    <col min="15" max="15" width="20.85546875" style="84" bestFit="1" customWidth="1"/>
    <col min="16" max="16" width="30.85546875" style="84" bestFit="1" customWidth="1"/>
    <col min="17" max="17" width="15.28515625" style="84" customWidth="1"/>
    <col min="18" max="28" width="9.140625" style="84"/>
    <col min="29" max="29" width="23.140625" style="84" bestFit="1" customWidth="1"/>
    <col min="30" max="16384" width="9.140625" style="84"/>
  </cols>
  <sheetData>
    <row r="1" spans="1:29" ht="30.6" thickBot="1" x14ac:dyDescent="0.35">
      <c r="A1" s="311" t="s">
        <v>143</v>
      </c>
      <c r="B1" s="311"/>
      <c r="C1" s="311"/>
      <c r="D1" s="311"/>
      <c r="E1" s="311"/>
      <c r="F1" s="311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ht="15.6" x14ac:dyDescent="0.3">
      <c r="A2" s="198" t="s">
        <v>440</v>
      </c>
      <c r="B2" s="186"/>
      <c r="C2" s="199" t="s">
        <v>441</v>
      </c>
      <c r="D2" s="200"/>
      <c r="E2" s="186" t="s">
        <v>444</v>
      </c>
      <c r="F2" s="186" t="s">
        <v>466</v>
      </c>
      <c r="G2" s="20"/>
      <c r="H2" s="83"/>
      <c r="I2" s="83"/>
      <c r="J2" s="83"/>
      <c r="K2" s="83"/>
      <c r="L2" s="83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29" ht="15.6" x14ac:dyDescent="0.3">
      <c r="A3" s="198" t="s">
        <v>442</v>
      </c>
      <c r="B3" s="201"/>
      <c r="C3" s="201" t="s">
        <v>443</v>
      </c>
      <c r="D3" s="202"/>
      <c r="E3" s="189" t="s">
        <v>445</v>
      </c>
      <c r="F3" s="189" t="s">
        <v>468</v>
      </c>
      <c r="G3" s="20"/>
      <c r="H3" s="83"/>
      <c r="I3" s="83"/>
      <c r="J3" s="83"/>
      <c r="K3" s="83"/>
      <c r="L3" s="83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pans="1:29" ht="15.6" x14ac:dyDescent="0.3">
      <c r="A4" s="198" t="s">
        <v>446</v>
      </c>
      <c r="B4" s="203"/>
      <c r="C4" s="201">
        <v>-19.018744999999999</v>
      </c>
      <c r="D4" s="202"/>
      <c r="E4" s="189" t="s">
        <v>461</v>
      </c>
      <c r="F4" s="189" t="s">
        <v>467</v>
      </c>
      <c r="G4" s="20"/>
      <c r="H4" s="83"/>
      <c r="I4" s="83"/>
      <c r="J4" s="83"/>
      <c r="K4" s="83"/>
      <c r="L4" s="83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</row>
    <row r="5" spans="1:29" ht="15.6" x14ac:dyDescent="0.3">
      <c r="A5" s="198" t="s">
        <v>460</v>
      </c>
      <c r="B5" s="203"/>
      <c r="C5" s="201">
        <v>616</v>
      </c>
      <c r="D5" s="202"/>
      <c r="E5" s="189"/>
      <c r="F5" s="189"/>
      <c r="G5" s="83"/>
      <c r="H5" s="83"/>
      <c r="I5" s="83"/>
      <c r="J5" s="83"/>
      <c r="K5" s="83"/>
      <c r="L5" s="83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</row>
    <row r="6" spans="1:29" ht="15.6" x14ac:dyDescent="0.3">
      <c r="A6" s="198" t="s">
        <v>447</v>
      </c>
      <c r="B6" s="203"/>
      <c r="C6" s="204">
        <v>-49.476647</v>
      </c>
      <c r="D6" s="202"/>
      <c r="E6" s="189"/>
      <c r="F6" s="189"/>
      <c r="G6" s="83"/>
      <c r="H6" s="83"/>
      <c r="I6" s="83"/>
      <c r="J6" s="83"/>
      <c r="K6" s="83"/>
      <c r="L6" s="83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15.6" x14ac:dyDescent="0.3">
      <c r="A7" s="198" t="s">
        <v>448</v>
      </c>
      <c r="B7" s="201"/>
      <c r="C7" s="201" t="s">
        <v>462</v>
      </c>
      <c r="D7" s="202"/>
      <c r="E7" s="189"/>
      <c r="F7" s="189"/>
      <c r="G7" s="83"/>
      <c r="H7" s="83"/>
      <c r="I7" s="83"/>
      <c r="J7" s="83"/>
      <c r="K7" s="83"/>
      <c r="L7" s="83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</row>
    <row r="8" spans="1:29" ht="15.6" x14ac:dyDescent="0.3">
      <c r="A8" s="198" t="s">
        <v>449</v>
      </c>
      <c r="B8" s="189"/>
      <c r="C8" s="198" t="s">
        <v>463</v>
      </c>
      <c r="D8" s="202"/>
      <c r="E8" s="189"/>
      <c r="F8" s="189"/>
      <c r="G8" s="83"/>
      <c r="H8" s="83"/>
      <c r="I8" s="83"/>
      <c r="J8" s="83"/>
      <c r="K8" s="83"/>
      <c r="L8" s="83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</row>
    <row r="9" spans="1:29" ht="15.6" x14ac:dyDescent="0.3">
      <c r="A9" s="198" t="s">
        <v>450</v>
      </c>
      <c r="B9" s="189"/>
      <c r="C9" s="198">
        <v>3</v>
      </c>
      <c r="D9" s="202"/>
      <c r="E9" s="189"/>
      <c r="F9" s="189"/>
      <c r="G9" s="83"/>
      <c r="H9" s="83"/>
      <c r="I9" s="83"/>
      <c r="J9" s="83"/>
      <c r="K9" s="83"/>
      <c r="L9" s="83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</row>
    <row r="10" spans="1:29" ht="15.6" x14ac:dyDescent="0.3">
      <c r="A10" s="198" t="s">
        <v>451</v>
      </c>
      <c r="B10" s="189"/>
      <c r="C10" s="198" t="s">
        <v>464</v>
      </c>
      <c r="D10" s="202"/>
      <c r="E10" s="189"/>
      <c r="F10" s="189"/>
      <c r="G10" s="83"/>
      <c r="H10" s="83"/>
      <c r="I10" s="83"/>
      <c r="J10" s="83"/>
      <c r="K10" s="83"/>
      <c r="L10" s="83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29" ht="15.6" x14ac:dyDescent="0.3">
      <c r="A11" s="198" t="s">
        <v>452</v>
      </c>
      <c r="B11" s="189">
        <v>1</v>
      </c>
      <c r="C11" s="198" t="s">
        <v>453</v>
      </c>
      <c r="D11" s="202"/>
      <c r="E11" s="189"/>
      <c r="F11" s="189"/>
      <c r="G11" s="83"/>
      <c r="H11" s="83"/>
      <c r="I11" s="83"/>
      <c r="J11" s="83"/>
      <c r="K11" s="83"/>
      <c r="L11" s="83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29" ht="15.6" x14ac:dyDescent="0.3">
      <c r="A12" s="198" t="s">
        <v>454</v>
      </c>
      <c r="B12" s="189">
        <v>-99</v>
      </c>
      <c r="C12" s="198" t="s">
        <v>455</v>
      </c>
      <c r="D12" s="202"/>
      <c r="E12" s="189"/>
      <c r="F12" s="189"/>
      <c r="G12" s="83"/>
      <c r="H12" s="83"/>
      <c r="I12" s="83"/>
      <c r="J12" s="83"/>
      <c r="K12" s="83"/>
      <c r="L12" s="83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29" ht="15.6" x14ac:dyDescent="0.3">
      <c r="A13" s="198" t="s">
        <v>456</v>
      </c>
      <c r="B13" s="189">
        <v>0</v>
      </c>
      <c r="C13" s="198"/>
      <c r="D13" s="202"/>
      <c r="E13" s="189"/>
      <c r="F13" s="189"/>
      <c r="G13" s="83"/>
      <c r="H13" s="83"/>
      <c r="I13" s="83"/>
      <c r="J13" s="83"/>
      <c r="K13" s="83"/>
      <c r="L13" s="83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29" ht="16.149999999999999" thickBot="1" x14ac:dyDescent="0.35">
      <c r="A14" s="205" t="s">
        <v>457</v>
      </c>
      <c r="B14" s="194"/>
      <c r="C14" s="206" t="s">
        <v>465</v>
      </c>
      <c r="D14" s="205"/>
      <c r="E14" s="194"/>
      <c r="F14" s="194"/>
      <c r="G14" s="83"/>
      <c r="H14" s="83"/>
      <c r="I14" s="83"/>
      <c r="J14" s="83"/>
      <c r="K14" s="83"/>
      <c r="L14" s="83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29" ht="15.6" x14ac:dyDescent="0.3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83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29" ht="15.6" thickBot="1" x14ac:dyDescent="0.3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30" ht="18" customHeight="1" x14ac:dyDescent="0.25">
      <c r="A17" s="247" t="s">
        <v>77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3"/>
      <c r="AB17" s="248"/>
      <c r="AC17" s="20"/>
      <c r="AD17" s="20"/>
    </row>
    <row r="18" spans="1:30" ht="15.75" customHeight="1" thickBot="1" x14ac:dyDescent="0.3">
      <c r="A18" s="251"/>
      <c r="B18" s="314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252"/>
      <c r="AC18" s="20"/>
      <c r="AD18" s="20"/>
    </row>
    <row r="19" spans="1:30" ht="15.75" customHeight="1" x14ac:dyDescent="0.3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20"/>
      <c r="AD19" s="20"/>
    </row>
    <row r="20" spans="1:30" ht="15.6" x14ac:dyDescent="0.3">
      <c r="A20" s="85" t="s">
        <v>2</v>
      </c>
      <c r="B20" s="85"/>
      <c r="C20" s="85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20"/>
      <c r="AD20" s="20"/>
    </row>
    <row r="21" spans="1:30" ht="18.75" x14ac:dyDescent="0.25">
      <c r="A21" s="309" t="s">
        <v>0</v>
      </c>
      <c r="B21" s="309" t="s">
        <v>136</v>
      </c>
      <c r="C21" s="309" t="s">
        <v>137</v>
      </c>
      <c r="D21" s="315" t="s">
        <v>1</v>
      </c>
      <c r="E21" s="315"/>
      <c r="F21" s="316" t="s">
        <v>125</v>
      </c>
      <c r="G21" s="317"/>
      <c r="H21" s="41" t="s">
        <v>3</v>
      </c>
      <c r="I21" s="41" t="s">
        <v>4</v>
      </c>
      <c r="J21" s="41" t="s">
        <v>5</v>
      </c>
      <c r="K21" s="41" t="s">
        <v>127</v>
      </c>
      <c r="L21" s="41" t="s">
        <v>128</v>
      </c>
      <c r="M21" s="41" t="s">
        <v>129</v>
      </c>
      <c r="N21" s="41" t="s">
        <v>6</v>
      </c>
      <c r="O21" s="49" t="s">
        <v>16</v>
      </c>
      <c r="P21" s="49" t="s">
        <v>17</v>
      </c>
      <c r="Q21" s="49" t="s">
        <v>18</v>
      </c>
      <c r="R21" s="49" t="s">
        <v>19</v>
      </c>
      <c r="S21" s="49" t="s">
        <v>20</v>
      </c>
      <c r="T21" s="49" t="s">
        <v>21</v>
      </c>
      <c r="U21" s="49" t="s">
        <v>22</v>
      </c>
      <c r="V21" s="49" t="s">
        <v>23</v>
      </c>
      <c r="W21" s="49" t="s">
        <v>24</v>
      </c>
      <c r="X21" s="49" t="s">
        <v>25</v>
      </c>
      <c r="Y21" s="49" t="s">
        <v>26</v>
      </c>
      <c r="Z21" s="49" t="s">
        <v>27</v>
      </c>
      <c r="AA21" s="49" t="s">
        <v>28</v>
      </c>
      <c r="AB21" s="49" t="s">
        <v>29</v>
      </c>
      <c r="AC21" s="49" t="s">
        <v>408</v>
      </c>
      <c r="AD21" s="20"/>
    </row>
    <row r="22" spans="1:30" ht="18.75" x14ac:dyDescent="0.25">
      <c r="A22" s="310"/>
      <c r="B22" s="310"/>
      <c r="C22" s="310"/>
      <c r="D22" s="315"/>
      <c r="E22" s="315"/>
      <c r="F22" s="41" t="s">
        <v>130</v>
      </c>
      <c r="G22" s="41" t="s">
        <v>7</v>
      </c>
      <c r="H22" s="315" t="s">
        <v>8</v>
      </c>
      <c r="I22" s="315"/>
      <c r="J22" s="315"/>
      <c r="K22" s="315" t="s">
        <v>126</v>
      </c>
      <c r="L22" s="315"/>
      <c r="M22" s="315"/>
      <c r="N22" s="315"/>
      <c r="O22" s="228" t="s">
        <v>126</v>
      </c>
      <c r="P22" s="228"/>
      <c r="Q22" s="228"/>
      <c r="R22" s="284" t="s">
        <v>30</v>
      </c>
      <c r="S22" s="284"/>
      <c r="T22" s="284"/>
      <c r="U22" s="49" t="s">
        <v>31</v>
      </c>
      <c r="V22" s="49" t="s">
        <v>32</v>
      </c>
      <c r="W22" s="289" t="s">
        <v>8</v>
      </c>
      <c r="X22" s="290"/>
      <c r="Y22" s="290"/>
      <c r="Z22" s="290"/>
      <c r="AA22" s="290"/>
      <c r="AB22" s="291"/>
      <c r="AC22" s="40" t="s">
        <v>409</v>
      </c>
      <c r="AD22" s="20"/>
    </row>
    <row r="23" spans="1:30" x14ac:dyDescent="0.25">
      <c r="A23" s="40">
        <v>7310</v>
      </c>
      <c r="B23" s="229" t="s">
        <v>143</v>
      </c>
      <c r="C23" s="40" t="s">
        <v>138</v>
      </c>
      <c r="D23" s="264" t="s">
        <v>9</v>
      </c>
      <c r="E23" s="264"/>
      <c r="F23" s="40">
        <v>5.03</v>
      </c>
      <c r="G23" s="40">
        <v>4.24</v>
      </c>
      <c r="H23" s="40">
        <v>1.2</v>
      </c>
      <c r="I23" s="40">
        <v>32</v>
      </c>
      <c r="J23" s="40" t="s">
        <v>15</v>
      </c>
      <c r="K23" s="4">
        <v>0.65</v>
      </c>
      <c r="L23" s="40">
        <v>0.41</v>
      </c>
      <c r="M23" s="40">
        <v>0.68</v>
      </c>
      <c r="N23" s="40">
        <v>3.7</v>
      </c>
      <c r="O23" s="4">
        <v>1.1399999999999999</v>
      </c>
      <c r="P23" s="4">
        <v>1.82</v>
      </c>
      <c r="Q23" s="4">
        <v>4.84</v>
      </c>
      <c r="R23" s="5">
        <v>23.6</v>
      </c>
      <c r="S23" s="5">
        <v>37.4</v>
      </c>
      <c r="T23" s="5" t="s">
        <v>15</v>
      </c>
      <c r="U23" s="4">
        <v>1.83</v>
      </c>
      <c r="V23" s="5">
        <v>38</v>
      </c>
      <c r="W23" s="5" t="s">
        <v>15</v>
      </c>
      <c r="X23" s="5" t="s">
        <v>15</v>
      </c>
      <c r="Y23" s="5" t="s">
        <v>15</v>
      </c>
      <c r="Z23" s="5" t="s">
        <v>15</v>
      </c>
      <c r="AA23" s="5" t="s">
        <v>15</v>
      </c>
      <c r="AB23" s="5" t="s">
        <v>15</v>
      </c>
      <c r="AC23" s="21">
        <f>(U23/1.724)</f>
        <v>1.0614849187935036</v>
      </c>
      <c r="AD23" s="20"/>
    </row>
    <row r="24" spans="1:30" x14ac:dyDescent="0.25">
      <c r="A24" s="40">
        <v>7311</v>
      </c>
      <c r="B24" s="277"/>
      <c r="C24" s="11" t="s">
        <v>140</v>
      </c>
      <c r="D24" s="264" t="s">
        <v>10</v>
      </c>
      <c r="E24" s="264"/>
      <c r="F24" s="40">
        <v>5.17</v>
      </c>
      <c r="G24" s="40">
        <v>4.3499999999999996</v>
      </c>
      <c r="H24" s="40">
        <v>1.1000000000000001</v>
      </c>
      <c r="I24" s="40">
        <v>10</v>
      </c>
      <c r="J24" s="40" t="s">
        <v>15</v>
      </c>
      <c r="K24" s="4">
        <v>0.39</v>
      </c>
      <c r="L24" s="40">
        <v>0.09</v>
      </c>
      <c r="M24" s="40">
        <v>0.88</v>
      </c>
      <c r="N24" s="40">
        <v>2.9</v>
      </c>
      <c r="O24" s="4">
        <v>0.51</v>
      </c>
      <c r="P24" s="4">
        <v>1.39</v>
      </c>
      <c r="Q24" s="4">
        <v>3.41</v>
      </c>
      <c r="R24" s="5">
        <v>15</v>
      </c>
      <c r="S24" s="5">
        <v>63.3</v>
      </c>
      <c r="T24" s="5" t="s">
        <v>15</v>
      </c>
      <c r="U24" s="4">
        <v>0.65</v>
      </c>
      <c r="V24" s="5">
        <v>28.3</v>
      </c>
      <c r="W24" s="5" t="s">
        <v>15</v>
      </c>
      <c r="X24" s="5" t="s">
        <v>15</v>
      </c>
      <c r="Y24" s="5" t="s">
        <v>15</v>
      </c>
      <c r="Z24" s="5" t="s">
        <v>15</v>
      </c>
      <c r="AA24" s="5" t="s">
        <v>15</v>
      </c>
      <c r="AB24" s="5" t="s">
        <v>15</v>
      </c>
      <c r="AC24" s="21">
        <f t="shared" ref="AC24:AC26" si="0">(U24/1.724)</f>
        <v>0.37703016241299303</v>
      </c>
      <c r="AD24" s="20"/>
    </row>
    <row r="25" spans="1:30" x14ac:dyDescent="0.25">
      <c r="A25" s="40">
        <v>7312</v>
      </c>
      <c r="B25" s="277"/>
      <c r="C25" s="40" t="s">
        <v>139</v>
      </c>
      <c r="D25" s="264" t="s">
        <v>11</v>
      </c>
      <c r="E25" s="264"/>
      <c r="F25" s="40">
        <v>5.0199999999999996</v>
      </c>
      <c r="G25" s="4">
        <v>4.3</v>
      </c>
      <c r="H25" s="5">
        <v>0</v>
      </c>
      <c r="I25" s="40">
        <v>10</v>
      </c>
      <c r="J25" s="40" t="s">
        <v>15</v>
      </c>
      <c r="K25" s="4">
        <v>0.33</v>
      </c>
      <c r="L25" s="40">
        <v>7.0000000000000007E-2</v>
      </c>
      <c r="M25" s="40">
        <v>0.88</v>
      </c>
      <c r="N25" s="40">
        <v>3.1</v>
      </c>
      <c r="O25" s="4">
        <v>0.43</v>
      </c>
      <c r="P25" s="4">
        <v>1.31</v>
      </c>
      <c r="Q25" s="4">
        <v>3.53</v>
      </c>
      <c r="R25" s="5">
        <v>12.2</v>
      </c>
      <c r="S25" s="5">
        <v>67.2</v>
      </c>
      <c r="T25" s="5" t="s">
        <v>15</v>
      </c>
      <c r="U25" s="4">
        <v>0.65</v>
      </c>
      <c r="V25" s="5">
        <v>24.4</v>
      </c>
      <c r="W25" s="5" t="s">
        <v>15</v>
      </c>
      <c r="X25" s="5" t="s">
        <v>15</v>
      </c>
      <c r="Y25" s="5" t="s">
        <v>15</v>
      </c>
      <c r="Z25" s="5" t="s">
        <v>15</v>
      </c>
      <c r="AA25" s="5" t="s">
        <v>15</v>
      </c>
      <c r="AB25" s="5" t="s">
        <v>15</v>
      </c>
      <c r="AC25" s="21">
        <f t="shared" si="0"/>
        <v>0.37703016241299303</v>
      </c>
      <c r="AD25" s="20"/>
    </row>
    <row r="26" spans="1:30" x14ac:dyDescent="0.25">
      <c r="A26" s="40">
        <v>7313</v>
      </c>
      <c r="B26" s="277"/>
      <c r="C26" s="40" t="s">
        <v>141</v>
      </c>
      <c r="D26" s="264" t="s">
        <v>12</v>
      </c>
      <c r="E26" s="264"/>
      <c r="F26" s="4">
        <v>5.3</v>
      </c>
      <c r="G26" s="40">
        <v>4.2699999999999996</v>
      </c>
      <c r="H26" s="40">
        <v>0.1</v>
      </c>
      <c r="I26" s="40">
        <v>12</v>
      </c>
      <c r="J26" s="40" t="s">
        <v>15</v>
      </c>
      <c r="K26" s="4">
        <v>0.23</v>
      </c>
      <c r="L26" s="40">
        <v>7.0000000000000007E-2</v>
      </c>
      <c r="M26" s="40">
        <v>0.98</v>
      </c>
      <c r="N26" s="40">
        <v>3.1</v>
      </c>
      <c r="O26" s="4">
        <v>0.33</v>
      </c>
      <c r="P26" s="4">
        <v>1.31</v>
      </c>
      <c r="Q26" s="4">
        <v>3.43</v>
      </c>
      <c r="R26" s="5">
        <v>9.6</v>
      </c>
      <c r="S26" s="5">
        <v>74.8</v>
      </c>
      <c r="T26" s="5" t="s">
        <v>15</v>
      </c>
      <c r="U26" s="4">
        <v>0.52</v>
      </c>
      <c r="V26" s="5">
        <v>19.7</v>
      </c>
      <c r="W26" s="5" t="s">
        <v>15</v>
      </c>
      <c r="X26" s="5" t="s">
        <v>15</v>
      </c>
      <c r="Y26" s="5" t="s">
        <v>15</v>
      </c>
      <c r="Z26" s="5" t="s">
        <v>15</v>
      </c>
      <c r="AA26" s="5" t="s">
        <v>15</v>
      </c>
      <c r="AB26" s="5" t="s">
        <v>15</v>
      </c>
      <c r="AC26" s="21">
        <f t="shared" si="0"/>
        <v>0.30162412993039445</v>
      </c>
      <c r="AD26" s="20"/>
    </row>
    <row r="27" spans="1:30" x14ac:dyDescent="0.25">
      <c r="A27" s="40">
        <v>7314</v>
      </c>
      <c r="B27" s="230"/>
      <c r="C27" s="40" t="s">
        <v>142</v>
      </c>
      <c r="D27" s="264" t="s">
        <v>13</v>
      </c>
      <c r="E27" s="264"/>
      <c r="F27" s="40">
        <v>5.29</v>
      </c>
      <c r="G27" s="40">
        <v>4.3899999999999997</v>
      </c>
      <c r="H27" s="5">
        <v>0</v>
      </c>
      <c r="I27" s="40">
        <v>10</v>
      </c>
      <c r="J27" s="40" t="s">
        <v>15</v>
      </c>
      <c r="K27" s="4">
        <v>0.3</v>
      </c>
      <c r="L27" s="40">
        <v>0.09</v>
      </c>
      <c r="M27" s="40">
        <v>0.68</v>
      </c>
      <c r="N27" s="40">
        <v>2.9</v>
      </c>
      <c r="O27" s="4">
        <v>0.42</v>
      </c>
      <c r="P27" s="4">
        <v>1.1000000000000001</v>
      </c>
      <c r="Q27" s="4">
        <v>3.32</v>
      </c>
      <c r="R27" s="5">
        <v>12.7</v>
      </c>
      <c r="S27" s="5">
        <v>61.8</v>
      </c>
      <c r="T27" s="5" t="s">
        <v>15</v>
      </c>
      <c r="U27" s="4">
        <v>0.65</v>
      </c>
      <c r="V27" s="5">
        <v>16.7</v>
      </c>
      <c r="W27" s="5" t="s">
        <v>15</v>
      </c>
      <c r="X27" s="5" t="s">
        <v>15</v>
      </c>
      <c r="Y27" s="5" t="s">
        <v>15</v>
      </c>
      <c r="Z27" s="5" t="s">
        <v>15</v>
      </c>
      <c r="AA27" s="5" t="s">
        <v>15</v>
      </c>
      <c r="AB27" s="5" t="s">
        <v>15</v>
      </c>
      <c r="AC27" s="21">
        <f>(U27/1.724)</f>
        <v>0.37703016241299303</v>
      </c>
      <c r="AD27" s="20"/>
    </row>
    <row r="28" spans="1:30" ht="18" x14ac:dyDescent="0.25">
      <c r="A28" s="35"/>
      <c r="B28" s="61"/>
      <c r="C28" s="34"/>
      <c r="D28" s="34"/>
      <c r="E28" s="34"/>
      <c r="F28" s="34"/>
      <c r="G28" s="34"/>
      <c r="H28" s="38"/>
      <c r="I28" s="34"/>
      <c r="J28" s="34"/>
      <c r="K28" s="39"/>
      <c r="L28" s="34"/>
      <c r="M28" s="35"/>
      <c r="N28" s="35"/>
      <c r="O28" s="36"/>
      <c r="P28" s="36"/>
      <c r="Q28" s="36"/>
      <c r="R28" s="82"/>
      <c r="S28" s="82"/>
      <c r="T28" s="82"/>
      <c r="U28" s="221" t="s">
        <v>534</v>
      </c>
      <c r="V28" s="82"/>
      <c r="W28" s="82"/>
      <c r="X28" s="82"/>
      <c r="Y28" s="82"/>
      <c r="Z28" s="82"/>
      <c r="AA28" s="82"/>
      <c r="AB28" s="82"/>
      <c r="AC28" s="225" t="s">
        <v>536</v>
      </c>
      <c r="AD28" s="20"/>
    </row>
    <row r="29" spans="1:30" ht="18" x14ac:dyDescent="0.3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22">
        <f>(U23*5+U24*15+U25*20)/(5+15+20)</f>
        <v>0.79749999999999999</v>
      </c>
      <c r="V29" s="20"/>
      <c r="W29" s="20"/>
      <c r="X29" s="20"/>
      <c r="Y29" s="20"/>
      <c r="Z29" s="20"/>
      <c r="AA29" s="20"/>
      <c r="AB29" s="20"/>
      <c r="AC29" s="226">
        <f>AVERAGE(AC25:AC27)</f>
        <v>0.35189481825212682</v>
      </c>
      <c r="AD29" s="20"/>
    </row>
    <row r="30" spans="1:30" ht="18.600000000000001" thickBot="1" x14ac:dyDescent="0.4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23" t="s">
        <v>535</v>
      </c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ht="18.75" x14ac:dyDescent="0.3">
      <c r="A31" s="247" t="s">
        <v>168</v>
      </c>
      <c r="B31" s="313"/>
      <c r="C31" s="313"/>
      <c r="D31" s="313"/>
      <c r="E31" s="313"/>
      <c r="F31" s="313"/>
      <c r="G31" s="313"/>
      <c r="H31" s="313"/>
      <c r="I31" s="313"/>
      <c r="J31" s="313"/>
      <c r="K31" s="248"/>
      <c r="L31" s="61"/>
      <c r="M31" s="61"/>
      <c r="N31" s="20"/>
      <c r="O31" s="20"/>
      <c r="P31" s="20"/>
      <c r="Q31" s="20"/>
      <c r="R31" s="20"/>
      <c r="S31" s="20"/>
      <c r="T31" s="20"/>
      <c r="U31" s="224">
        <f>U29*40</f>
        <v>31.9</v>
      </c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ht="16.5" thickBot="1" x14ac:dyDescent="0.3">
      <c r="A32" s="251"/>
      <c r="B32" s="314"/>
      <c r="C32" s="314"/>
      <c r="D32" s="314"/>
      <c r="E32" s="314"/>
      <c r="F32" s="314"/>
      <c r="G32" s="314"/>
      <c r="H32" s="314"/>
      <c r="I32" s="314"/>
      <c r="J32" s="314"/>
      <c r="K32" s="252"/>
      <c r="L32" s="61"/>
      <c r="M32" s="61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1:30" ht="15.6" x14ac:dyDescent="0.3">
      <c r="A33" s="86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1:30" ht="15.6" x14ac:dyDescent="0.3">
      <c r="A34" s="86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1:30" ht="15.6" x14ac:dyDescent="0.3">
      <c r="A35" s="86" t="s">
        <v>187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1:30" ht="15.75" x14ac:dyDescent="0.25">
      <c r="A36" s="239" t="s">
        <v>0</v>
      </c>
      <c r="B36" s="240" t="s">
        <v>136</v>
      </c>
      <c r="C36" s="240" t="s">
        <v>137</v>
      </c>
      <c r="D36" s="242" t="s">
        <v>1</v>
      </c>
      <c r="E36" s="242"/>
      <c r="F36" s="42" t="s">
        <v>176</v>
      </c>
      <c r="G36" s="42" t="s">
        <v>175</v>
      </c>
      <c r="H36" s="43" t="s">
        <v>174</v>
      </c>
      <c r="I36" s="43" t="s">
        <v>173</v>
      </c>
      <c r="J36" s="243" t="s">
        <v>172</v>
      </c>
      <c r="K36" s="244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1:30" ht="15.75" x14ac:dyDescent="0.25">
      <c r="A37" s="239"/>
      <c r="B37" s="241"/>
      <c r="C37" s="241"/>
      <c r="D37" s="242"/>
      <c r="E37" s="242"/>
      <c r="F37" s="242" t="s">
        <v>171</v>
      </c>
      <c r="G37" s="242"/>
      <c r="H37" s="242"/>
      <c r="I37" s="242"/>
      <c r="J37" s="245"/>
      <c r="K37" s="246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1:30" x14ac:dyDescent="0.25">
      <c r="A38" s="40">
        <v>4055</v>
      </c>
      <c r="B38" s="229" t="s">
        <v>143</v>
      </c>
      <c r="C38" s="40" t="s">
        <v>138</v>
      </c>
      <c r="D38" s="264" t="s">
        <v>170</v>
      </c>
      <c r="E38" s="264"/>
      <c r="F38" s="40">
        <v>47</v>
      </c>
      <c r="G38" s="40">
        <v>30</v>
      </c>
      <c r="H38" s="40">
        <v>1</v>
      </c>
      <c r="I38" s="40">
        <v>22</v>
      </c>
      <c r="J38" s="270" t="s">
        <v>169</v>
      </c>
      <c r="K38" s="271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1:30" x14ac:dyDescent="0.25">
      <c r="A39" s="40">
        <v>4056</v>
      </c>
      <c r="B39" s="277"/>
      <c r="C39" s="11" t="s">
        <v>140</v>
      </c>
      <c r="D39" s="264" t="s">
        <v>10</v>
      </c>
      <c r="E39" s="264"/>
      <c r="F39" s="40">
        <v>40</v>
      </c>
      <c r="G39" s="40">
        <v>32</v>
      </c>
      <c r="H39" s="40">
        <v>5</v>
      </c>
      <c r="I39" s="40">
        <v>23</v>
      </c>
      <c r="J39" s="270" t="s">
        <v>169</v>
      </c>
      <c r="K39" s="271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1:30" x14ac:dyDescent="0.25">
      <c r="A40" s="40">
        <v>4057</v>
      </c>
      <c r="B40" s="277"/>
      <c r="C40" s="40" t="s">
        <v>139</v>
      </c>
      <c r="D40" s="264" t="s">
        <v>11</v>
      </c>
      <c r="E40" s="264"/>
      <c r="F40" s="40">
        <v>44</v>
      </c>
      <c r="G40" s="40">
        <v>28</v>
      </c>
      <c r="H40" s="40">
        <v>4</v>
      </c>
      <c r="I40" s="40">
        <v>24</v>
      </c>
      <c r="J40" s="270" t="s">
        <v>169</v>
      </c>
      <c r="K40" s="271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1:30" x14ac:dyDescent="0.25">
      <c r="A41" s="40">
        <v>4058</v>
      </c>
      <c r="B41" s="277"/>
      <c r="C41" s="40" t="s">
        <v>141</v>
      </c>
      <c r="D41" s="264" t="s">
        <v>12</v>
      </c>
      <c r="E41" s="264"/>
      <c r="F41" s="40">
        <v>22</v>
      </c>
      <c r="G41" s="40">
        <v>48</v>
      </c>
      <c r="H41" s="40">
        <v>4</v>
      </c>
      <c r="I41" s="40">
        <v>26</v>
      </c>
      <c r="J41" s="270" t="s">
        <v>169</v>
      </c>
      <c r="K41" s="271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1:30" x14ac:dyDescent="0.25">
      <c r="A42" s="40">
        <v>4059</v>
      </c>
      <c r="B42" s="230"/>
      <c r="C42" s="40" t="s">
        <v>142</v>
      </c>
      <c r="D42" s="264" t="s">
        <v>13</v>
      </c>
      <c r="E42" s="264"/>
      <c r="F42" s="40">
        <v>21</v>
      </c>
      <c r="G42" s="40">
        <v>46</v>
      </c>
      <c r="H42" s="40">
        <v>4</v>
      </c>
      <c r="I42" s="40">
        <v>29</v>
      </c>
      <c r="J42" s="270" t="s">
        <v>169</v>
      </c>
      <c r="K42" s="271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1:30" x14ac:dyDescent="0.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1:30" ht="16.149999999999999" thickBot="1" x14ac:dyDescent="0.35">
      <c r="A44" s="312"/>
      <c r="B44" s="312"/>
      <c r="C44" s="312"/>
      <c r="D44" s="312"/>
      <c r="E44" s="312"/>
      <c r="F44" s="312"/>
      <c r="G44" s="312"/>
      <c r="H44" s="312"/>
      <c r="I44" s="312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1:30" ht="16.5" thickBot="1" x14ac:dyDescent="0.3">
      <c r="A45" s="234" t="s">
        <v>192</v>
      </c>
      <c r="B45" s="235"/>
      <c r="C45" s="235"/>
      <c r="D45" s="235"/>
      <c r="E45" s="235"/>
      <c r="F45" s="235"/>
      <c r="G45" s="235"/>
      <c r="H45" s="235"/>
      <c r="I45" s="236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1:30" ht="15.6" x14ac:dyDescent="0.3">
      <c r="A46" s="86"/>
      <c r="B46" s="86"/>
      <c r="C46" s="86"/>
      <c r="D46" s="87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1:30" ht="15.6" x14ac:dyDescent="0.3">
      <c r="A47" s="86" t="s">
        <v>195</v>
      </c>
      <c r="B47" s="86"/>
      <c r="C47" s="86"/>
      <c r="D47" s="87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1:30" ht="15.75" x14ac:dyDescent="0.25">
      <c r="A48" s="229" t="s">
        <v>191</v>
      </c>
      <c r="B48" s="229" t="s">
        <v>136</v>
      </c>
      <c r="C48" s="229" t="s">
        <v>137</v>
      </c>
      <c r="D48" s="266" t="s">
        <v>190</v>
      </c>
      <c r="E48" s="267"/>
      <c r="F48" s="49" t="s">
        <v>189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1:30" ht="15.75" x14ac:dyDescent="0.25">
      <c r="A49" s="230"/>
      <c r="B49" s="230"/>
      <c r="C49" s="230"/>
      <c r="D49" s="268"/>
      <c r="E49" s="269"/>
      <c r="F49" s="49" t="s">
        <v>171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1:30" ht="15" customHeight="1" x14ac:dyDescent="0.25">
      <c r="A50" s="52">
        <v>7310</v>
      </c>
      <c r="B50" s="229" t="s">
        <v>143</v>
      </c>
      <c r="C50" s="52" t="s">
        <v>138</v>
      </c>
      <c r="D50" s="272" t="s">
        <v>170</v>
      </c>
      <c r="E50" s="273"/>
      <c r="F50" s="17">
        <v>7.0000000000000007E-2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1:30" ht="15" customHeight="1" x14ac:dyDescent="0.25">
      <c r="A51" s="52">
        <v>7311</v>
      </c>
      <c r="B51" s="277"/>
      <c r="C51" s="14" t="s">
        <v>140</v>
      </c>
      <c r="D51" s="272" t="s">
        <v>10</v>
      </c>
      <c r="E51" s="273"/>
      <c r="F51" s="17">
        <v>0.04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1:30" ht="15" customHeight="1" x14ac:dyDescent="0.25">
      <c r="A52" s="52">
        <v>7312</v>
      </c>
      <c r="B52" s="277"/>
      <c r="C52" s="52" t="s">
        <v>139</v>
      </c>
      <c r="D52" s="272" t="s">
        <v>11</v>
      </c>
      <c r="E52" s="273"/>
      <c r="F52" s="17">
        <v>0.04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1:30" ht="15" customHeight="1" x14ac:dyDescent="0.25">
      <c r="A53" s="52">
        <v>7313</v>
      </c>
      <c r="B53" s="277"/>
      <c r="C53" s="19" t="s">
        <v>141</v>
      </c>
      <c r="D53" s="272" t="s">
        <v>12</v>
      </c>
      <c r="E53" s="273"/>
      <c r="F53" s="17">
        <v>0.03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1:30" ht="15" customHeight="1" x14ac:dyDescent="0.25">
      <c r="A54" s="52">
        <v>7314</v>
      </c>
      <c r="B54" s="230"/>
      <c r="C54" s="52" t="s">
        <v>142</v>
      </c>
      <c r="D54" s="272" t="s">
        <v>13</v>
      </c>
      <c r="E54" s="273"/>
      <c r="F54" s="17">
        <v>0.03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1:30" x14ac:dyDescent="0.3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1:30" ht="15.6" x14ac:dyDescent="0.3">
      <c r="A56" s="312"/>
      <c r="B56" s="318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ht="16.149999999999999" thickBot="1" x14ac:dyDescent="0.35">
      <c r="A57" s="312"/>
      <c r="B57" s="318"/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1:30" ht="16.5" thickBot="1" x14ac:dyDescent="0.3">
      <c r="A58" s="234" t="s">
        <v>196</v>
      </c>
      <c r="B58" s="319"/>
      <c r="C58" s="319"/>
      <c r="D58" s="319"/>
      <c r="E58" s="319"/>
      <c r="F58" s="319"/>
      <c r="G58" s="319"/>
      <c r="H58" s="319"/>
      <c r="I58" s="319"/>
      <c r="J58" s="319"/>
      <c r="K58" s="319"/>
      <c r="L58" s="3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1:30" ht="15.6" x14ac:dyDescent="0.3">
      <c r="A59" s="85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71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1:30" ht="15.6" x14ac:dyDescent="0.3">
      <c r="A60" s="85" t="s">
        <v>214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17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1:30" ht="15.75" x14ac:dyDescent="0.25">
      <c r="A61" s="253" t="s">
        <v>136</v>
      </c>
      <c r="B61" s="253" t="s">
        <v>137</v>
      </c>
      <c r="C61" s="229" t="s">
        <v>179</v>
      </c>
      <c r="D61" s="228" t="s">
        <v>213</v>
      </c>
      <c r="E61" s="228"/>
      <c r="F61" s="228"/>
      <c r="G61" s="228"/>
      <c r="H61" s="228"/>
      <c r="I61" s="228"/>
      <c r="J61" s="228"/>
      <c r="K61" s="229" t="s">
        <v>179</v>
      </c>
      <c r="L61" s="237" t="s">
        <v>212</v>
      </c>
      <c r="M61" s="237" t="s">
        <v>211</v>
      </c>
      <c r="N61" s="237" t="s">
        <v>210</v>
      </c>
      <c r="O61" s="228" t="s">
        <v>509</v>
      </c>
      <c r="P61" s="228" t="s">
        <v>530</v>
      </c>
      <c r="Q61" s="215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1:30" x14ac:dyDescent="0.25">
      <c r="A62" s="254"/>
      <c r="B62" s="254"/>
      <c r="C62" s="277"/>
      <c r="D62" s="52">
        <v>-2</v>
      </c>
      <c r="E62" s="52">
        <v>-6</v>
      </c>
      <c r="F62" s="52">
        <v>-10</v>
      </c>
      <c r="G62" s="52">
        <v>-30</v>
      </c>
      <c r="H62" s="52">
        <v>-60</v>
      </c>
      <c r="I62" s="52">
        <v>-100</v>
      </c>
      <c r="J62" s="52">
        <v>-1500</v>
      </c>
      <c r="K62" s="277"/>
      <c r="L62" s="237"/>
      <c r="M62" s="237"/>
      <c r="N62" s="237"/>
      <c r="O62" s="228"/>
      <c r="P62" s="228"/>
      <c r="Q62" s="215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1:30" ht="18" x14ac:dyDescent="0.25">
      <c r="A63" s="255"/>
      <c r="B63" s="255"/>
      <c r="C63" s="230"/>
      <c r="D63" s="294" t="s">
        <v>209</v>
      </c>
      <c r="E63" s="294"/>
      <c r="F63" s="294"/>
      <c r="G63" s="294"/>
      <c r="H63" s="294"/>
      <c r="I63" s="294"/>
      <c r="J63" s="294"/>
      <c r="K63" s="230"/>
      <c r="L63" s="228" t="s">
        <v>208</v>
      </c>
      <c r="M63" s="228"/>
      <c r="N63" s="43" t="s">
        <v>207</v>
      </c>
      <c r="O63" s="52" t="s">
        <v>510</v>
      </c>
      <c r="P63" s="172" t="s">
        <v>510</v>
      </c>
      <c r="Q63" s="215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1:30" x14ac:dyDescent="0.25">
      <c r="A64" s="229" t="s">
        <v>143</v>
      </c>
      <c r="B64" s="40" t="s">
        <v>138</v>
      </c>
      <c r="C64" s="52" t="s">
        <v>206</v>
      </c>
      <c r="D64" s="23">
        <v>0.248</v>
      </c>
      <c r="E64" s="23">
        <v>0.158</v>
      </c>
      <c r="F64" s="23">
        <v>0.13400000000000001</v>
      </c>
      <c r="G64" s="23">
        <v>0.11700000000000001</v>
      </c>
      <c r="H64" s="23">
        <v>0.112</v>
      </c>
      <c r="I64" s="23">
        <v>0.105</v>
      </c>
      <c r="J64" s="23">
        <v>5.2999999999999999E-2</v>
      </c>
      <c r="K64" s="52" t="s">
        <v>205</v>
      </c>
      <c r="L64" s="15">
        <v>1.46</v>
      </c>
      <c r="M64" s="15">
        <v>2.71</v>
      </c>
      <c r="N64" s="23">
        <v>15.172000000000001</v>
      </c>
      <c r="O64" s="23">
        <f>(1 -(L64/M64))</f>
        <v>0.46125461254612543</v>
      </c>
      <c r="P64" s="23">
        <f>(O64*0.95)</f>
        <v>0.43819188191881914</v>
      </c>
      <c r="Q64" s="171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1:30" x14ac:dyDescent="0.25">
      <c r="A65" s="277"/>
      <c r="B65" s="11" t="s">
        <v>140</v>
      </c>
      <c r="C65" s="40" t="s">
        <v>204</v>
      </c>
      <c r="D65" s="22">
        <v>0.23300000000000001</v>
      </c>
      <c r="E65" s="22">
        <v>0.158</v>
      </c>
      <c r="F65" s="22">
        <v>0.13200000000000001</v>
      </c>
      <c r="G65" s="22">
        <v>0.112</v>
      </c>
      <c r="H65" s="22">
        <v>0.10299999999999999</v>
      </c>
      <c r="I65" s="22">
        <v>9.6000000000000002E-2</v>
      </c>
      <c r="J65" s="22">
        <v>6.4000000000000001E-2</v>
      </c>
      <c r="K65" s="40" t="s">
        <v>203</v>
      </c>
      <c r="L65" s="4">
        <v>1.49</v>
      </c>
      <c r="M65" s="4">
        <v>2.76</v>
      </c>
      <c r="N65" s="21">
        <v>45.517000000000003</v>
      </c>
      <c r="O65" s="23">
        <f t="shared" ref="O65:O68" si="1">(1 -(L65/M65))</f>
        <v>0.46014492753623182</v>
      </c>
      <c r="P65" s="23">
        <f t="shared" ref="P65:P68" si="2">(O65*0.95)</f>
        <v>0.4371376811594202</v>
      </c>
      <c r="Q65" s="171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1:30" x14ac:dyDescent="0.25">
      <c r="A66" s="277"/>
      <c r="B66" s="40" t="s">
        <v>139</v>
      </c>
      <c r="C66" s="40" t="s">
        <v>202</v>
      </c>
      <c r="D66" s="21">
        <v>0.26600000000000001</v>
      </c>
      <c r="E66" s="21">
        <v>0.17399999999999999</v>
      </c>
      <c r="F66" s="21">
        <v>0.14099999999999999</v>
      </c>
      <c r="G66" s="21">
        <v>0.114</v>
      </c>
      <c r="H66" s="21">
        <v>0.105</v>
      </c>
      <c r="I66" s="21">
        <v>9.8000000000000004E-2</v>
      </c>
      <c r="J66" s="21">
        <v>7.0999999999999994E-2</v>
      </c>
      <c r="K66" s="40" t="s">
        <v>201</v>
      </c>
      <c r="L66" s="4">
        <v>1.45</v>
      </c>
      <c r="M66" s="4">
        <v>2.72</v>
      </c>
      <c r="N66" s="21">
        <v>21.675000000000001</v>
      </c>
      <c r="O66" s="23">
        <f t="shared" si="1"/>
        <v>0.46691176470588236</v>
      </c>
      <c r="P66" s="23">
        <f t="shared" si="2"/>
        <v>0.44356617647058821</v>
      </c>
      <c r="Q66" s="171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spans="1:30" x14ac:dyDescent="0.25">
      <c r="A67" s="277"/>
      <c r="B67" s="40" t="s">
        <v>141</v>
      </c>
      <c r="C67" s="40" t="s">
        <v>200</v>
      </c>
      <c r="D67" s="21">
        <v>0.28999999999999998</v>
      </c>
      <c r="E67" s="21">
        <v>0.20200000000000001</v>
      </c>
      <c r="F67" s="21">
        <v>0.16600000000000001</v>
      </c>
      <c r="G67" s="21">
        <v>0.14399999999999999</v>
      </c>
      <c r="H67" s="21">
        <v>0.13100000000000001</v>
      </c>
      <c r="I67" s="21">
        <v>0.122</v>
      </c>
      <c r="J67" s="21">
        <v>8.5000000000000006E-2</v>
      </c>
      <c r="K67" s="40" t="s">
        <v>199</v>
      </c>
      <c r="L67" s="4">
        <v>1.46</v>
      </c>
      <c r="M67" s="4">
        <v>2.76</v>
      </c>
      <c r="N67" s="21">
        <v>17.34</v>
      </c>
      <c r="O67" s="23">
        <f t="shared" si="1"/>
        <v>0.47101449275362317</v>
      </c>
      <c r="P67" s="23">
        <f t="shared" si="2"/>
        <v>0.44746376811594202</v>
      </c>
      <c r="Q67" s="171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pans="1:30" x14ac:dyDescent="0.25">
      <c r="A68" s="230"/>
      <c r="B68" s="40" t="s">
        <v>142</v>
      </c>
      <c r="C68" s="40" t="s">
        <v>198</v>
      </c>
      <c r="D68" s="21">
        <v>0.28499999999999998</v>
      </c>
      <c r="E68" s="21">
        <v>0.223</v>
      </c>
      <c r="F68" s="21">
        <v>0.187</v>
      </c>
      <c r="G68" s="21">
        <v>0.151</v>
      </c>
      <c r="H68" s="21">
        <v>0.14000000000000001</v>
      </c>
      <c r="I68" s="21">
        <v>0.13100000000000001</v>
      </c>
      <c r="J68" s="21">
        <v>9.5000000000000001E-2</v>
      </c>
      <c r="K68" s="40" t="s">
        <v>197</v>
      </c>
      <c r="L68" s="4">
        <v>1.41</v>
      </c>
      <c r="M68" s="4">
        <v>2.88</v>
      </c>
      <c r="N68" s="21">
        <v>8.67</v>
      </c>
      <c r="O68" s="23">
        <f t="shared" si="1"/>
        <v>0.51041666666666674</v>
      </c>
      <c r="P68" s="23">
        <f t="shared" si="2"/>
        <v>0.48489583333333336</v>
      </c>
      <c r="Q68" s="171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spans="1:30" ht="15.6" x14ac:dyDescent="0.3">
      <c r="A69" s="61"/>
      <c r="B69" s="34"/>
      <c r="C69" s="34"/>
      <c r="D69" s="37"/>
      <c r="E69" s="37"/>
      <c r="F69" s="37"/>
      <c r="G69" s="37"/>
      <c r="H69" s="37"/>
      <c r="I69" s="37"/>
      <c r="J69" s="37"/>
      <c r="K69" s="34"/>
      <c r="L69" s="39"/>
      <c r="M69" s="39"/>
      <c r="N69" s="37"/>
      <c r="O69" s="20"/>
      <c r="P69" s="20"/>
      <c r="Q69" s="171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spans="1:30" ht="15.75" x14ac:dyDescent="0.25">
      <c r="A70" s="253" t="s">
        <v>136</v>
      </c>
      <c r="B70" s="229" t="s">
        <v>137</v>
      </c>
      <c r="C70" s="229" t="s">
        <v>179</v>
      </c>
      <c r="D70" s="228" t="s">
        <v>213</v>
      </c>
      <c r="E70" s="228"/>
      <c r="F70" s="228"/>
      <c r="G70" s="228"/>
      <c r="H70" s="228"/>
      <c r="I70" s="228"/>
      <c r="J70" s="228"/>
      <c r="K70" s="34"/>
      <c r="L70" s="39"/>
      <c r="M70" s="39"/>
      <c r="N70" s="37"/>
      <c r="O70" s="20"/>
      <c r="P70" s="20"/>
      <c r="Q70" s="171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1:30" x14ac:dyDescent="0.25">
      <c r="A71" s="254"/>
      <c r="B71" s="277"/>
      <c r="C71" s="277"/>
      <c r="D71" s="52">
        <v>-2</v>
      </c>
      <c r="E71" s="52">
        <v>-6</v>
      </c>
      <c r="F71" s="52">
        <v>-10</v>
      </c>
      <c r="G71" s="52">
        <v>-30</v>
      </c>
      <c r="H71" s="52">
        <v>-60</v>
      </c>
      <c r="I71" s="52">
        <v>-100</v>
      </c>
      <c r="J71" s="52">
        <v>-1500</v>
      </c>
      <c r="K71" s="34"/>
      <c r="L71" s="39"/>
      <c r="M71" s="39"/>
      <c r="N71" s="37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ht="18.75" x14ac:dyDescent="0.25">
      <c r="A72" s="255"/>
      <c r="B72" s="230"/>
      <c r="C72" s="230"/>
      <c r="D72" s="294" t="s">
        <v>458</v>
      </c>
      <c r="E72" s="294"/>
      <c r="F72" s="294"/>
      <c r="G72" s="294"/>
      <c r="H72" s="294"/>
      <c r="I72" s="294"/>
      <c r="J72" s="294"/>
      <c r="K72" s="34"/>
      <c r="L72" s="39"/>
      <c r="M72" s="39"/>
      <c r="N72" s="37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1:30" x14ac:dyDescent="0.25">
      <c r="A73" s="229" t="s">
        <v>143</v>
      </c>
      <c r="B73" s="40" t="s">
        <v>138</v>
      </c>
      <c r="C73" s="52" t="s">
        <v>206</v>
      </c>
      <c r="D73" s="21">
        <f>D64*$L64</f>
        <v>0.36208000000000001</v>
      </c>
      <c r="E73" s="21">
        <f>E64*$L64</f>
        <v>0.23068</v>
      </c>
      <c r="F73" s="21">
        <f t="shared" ref="F73:J73" si="3">F64*$L64</f>
        <v>0.19564000000000001</v>
      </c>
      <c r="G73" s="21">
        <f t="shared" si="3"/>
        <v>0.17082</v>
      </c>
      <c r="H73" s="21">
        <f t="shared" si="3"/>
        <v>0.16352</v>
      </c>
      <c r="I73" s="21">
        <f t="shared" si="3"/>
        <v>0.15329999999999999</v>
      </c>
      <c r="J73" s="21">
        <f t="shared" si="3"/>
        <v>7.737999999999999E-2</v>
      </c>
      <c r="K73" s="34"/>
      <c r="L73" s="39"/>
      <c r="M73" s="39"/>
      <c r="N73" s="37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</row>
    <row r="74" spans="1:30" x14ac:dyDescent="0.25">
      <c r="A74" s="277"/>
      <c r="B74" s="11" t="s">
        <v>140</v>
      </c>
      <c r="C74" s="40" t="s">
        <v>204</v>
      </c>
      <c r="D74" s="21">
        <f t="shared" ref="D74:J77" si="4">D65*$L65</f>
        <v>0.34717000000000003</v>
      </c>
      <c r="E74" s="21">
        <f t="shared" si="4"/>
        <v>0.23541999999999999</v>
      </c>
      <c r="F74" s="21">
        <f t="shared" si="4"/>
        <v>0.19668000000000002</v>
      </c>
      <c r="G74" s="21">
        <f t="shared" si="4"/>
        <v>0.16688</v>
      </c>
      <c r="H74" s="21">
        <f t="shared" si="4"/>
        <v>0.15347</v>
      </c>
      <c r="I74" s="21">
        <f t="shared" si="4"/>
        <v>0.14304</v>
      </c>
      <c r="J74" s="21">
        <f t="shared" si="4"/>
        <v>9.536E-2</v>
      </c>
      <c r="K74" s="34"/>
      <c r="L74" s="39"/>
      <c r="M74" s="39"/>
      <c r="N74" s="37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1:30" x14ac:dyDescent="0.25">
      <c r="A75" s="277"/>
      <c r="B75" s="40" t="s">
        <v>139</v>
      </c>
      <c r="C75" s="40" t="s">
        <v>202</v>
      </c>
      <c r="D75" s="21">
        <f t="shared" si="4"/>
        <v>0.38569999999999999</v>
      </c>
      <c r="E75" s="21">
        <f t="shared" si="4"/>
        <v>0.25229999999999997</v>
      </c>
      <c r="F75" s="21">
        <f t="shared" si="4"/>
        <v>0.20444999999999997</v>
      </c>
      <c r="G75" s="21">
        <f t="shared" si="4"/>
        <v>0.1653</v>
      </c>
      <c r="H75" s="21">
        <f t="shared" si="4"/>
        <v>0.15225</v>
      </c>
      <c r="I75" s="21">
        <f t="shared" si="4"/>
        <v>0.1421</v>
      </c>
      <c r="J75" s="21">
        <f t="shared" si="4"/>
        <v>0.10294999999999999</v>
      </c>
      <c r="K75" s="34"/>
      <c r="L75" s="39"/>
      <c r="M75" s="39"/>
      <c r="N75" s="37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</row>
    <row r="76" spans="1:30" x14ac:dyDescent="0.25">
      <c r="A76" s="277"/>
      <c r="B76" s="40" t="s">
        <v>141</v>
      </c>
      <c r="C76" s="40" t="s">
        <v>200</v>
      </c>
      <c r="D76" s="21">
        <f t="shared" si="4"/>
        <v>0.42339999999999994</v>
      </c>
      <c r="E76" s="21">
        <f t="shared" si="4"/>
        <v>0.29492000000000002</v>
      </c>
      <c r="F76" s="21">
        <f t="shared" si="4"/>
        <v>0.24236000000000002</v>
      </c>
      <c r="G76" s="21">
        <f t="shared" si="4"/>
        <v>0.21023999999999998</v>
      </c>
      <c r="H76" s="21">
        <f t="shared" si="4"/>
        <v>0.19126000000000001</v>
      </c>
      <c r="I76" s="21">
        <f t="shared" si="4"/>
        <v>0.17812</v>
      </c>
      <c r="J76" s="21">
        <f t="shared" si="4"/>
        <v>0.1241</v>
      </c>
      <c r="K76" s="34"/>
      <c r="L76" s="39"/>
      <c r="M76" s="39"/>
      <c r="N76" s="37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</row>
    <row r="77" spans="1:30" x14ac:dyDescent="0.25">
      <c r="A77" s="230"/>
      <c r="B77" s="40" t="s">
        <v>142</v>
      </c>
      <c r="C77" s="40" t="s">
        <v>198</v>
      </c>
      <c r="D77" s="21">
        <f t="shared" si="4"/>
        <v>0.40184999999999993</v>
      </c>
      <c r="E77" s="21">
        <f t="shared" si="4"/>
        <v>0.31442999999999999</v>
      </c>
      <c r="F77" s="21">
        <f t="shared" si="4"/>
        <v>0.26366999999999996</v>
      </c>
      <c r="G77" s="21">
        <f t="shared" si="4"/>
        <v>0.21290999999999999</v>
      </c>
      <c r="H77" s="21">
        <f t="shared" si="4"/>
        <v>0.19740000000000002</v>
      </c>
      <c r="I77" s="21">
        <f t="shared" si="4"/>
        <v>0.18470999999999999</v>
      </c>
      <c r="J77" s="21">
        <f t="shared" si="4"/>
        <v>0.13394999999999999</v>
      </c>
      <c r="K77" s="34"/>
      <c r="L77" s="39"/>
      <c r="M77" s="39"/>
      <c r="N77" s="37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</row>
    <row r="78" spans="1:30" ht="15.6" thickBot="1" x14ac:dyDescent="0.3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34"/>
      <c r="L78" s="39"/>
      <c r="M78" s="39"/>
      <c r="N78" s="37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ht="16.149999999999999" thickBot="1" x14ac:dyDescent="0.35">
      <c r="A79" s="234" t="s">
        <v>411</v>
      </c>
      <c r="B79" s="235"/>
      <c r="C79" s="235"/>
      <c r="D79" s="235"/>
      <c r="E79" s="235"/>
      <c r="F79" s="235"/>
      <c r="G79" s="235"/>
      <c r="H79" s="235"/>
      <c r="I79" s="235"/>
      <c r="J79" s="236"/>
      <c r="K79" s="34"/>
      <c r="L79" s="39"/>
      <c r="M79" s="39"/>
      <c r="N79" s="37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</row>
    <row r="80" spans="1:30" x14ac:dyDescent="0.25">
      <c r="A80" s="321" t="s">
        <v>137</v>
      </c>
      <c r="B80" s="322" t="s">
        <v>413</v>
      </c>
      <c r="C80" s="88"/>
      <c r="D80" s="88"/>
      <c r="E80" s="88"/>
      <c r="F80" s="88"/>
      <c r="G80" s="88"/>
      <c r="H80" s="88"/>
      <c r="I80" s="88"/>
      <c r="J80" s="88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</row>
    <row r="81" spans="1:30" x14ac:dyDescent="0.25">
      <c r="A81" s="254"/>
      <c r="B81" s="277"/>
      <c r="C81" s="34"/>
      <c r="D81" s="34"/>
      <c r="E81" s="34"/>
      <c r="F81" s="34"/>
      <c r="G81" s="34"/>
      <c r="H81" s="34"/>
      <c r="I81" s="34"/>
      <c r="J81" s="34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pans="1:30" x14ac:dyDescent="0.25">
      <c r="A82" s="255"/>
      <c r="B82" s="230"/>
      <c r="C82" s="34"/>
      <c r="D82" s="34"/>
      <c r="E82" s="34"/>
      <c r="F82" s="34"/>
      <c r="G82" s="34"/>
      <c r="H82" s="34"/>
      <c r="I82" s="34"/>
      <c r="J82" s="34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pans="1:30" x14ac:dyDescent="0.3">
      <c r="A83" s="31" t="s">
        <v>138</v>
      </c>
      <c r="B83" s="31" t="s">
        <v>412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1:30" x14ac:dyDescent="0.3">
      <c r="A84" s="32" t="s">
        <v>142</v>
      </c>
      <c r="B84" s="32" t="s">
        <v>412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1:30" x14ac:dyDescent="0.3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x14ac:dyDescent="0.3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spans="1:30" x14ac:dyDescent="0.3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</row>
    <row r="88" spans="1:30" x14ac:dyDescent="0.3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</row>
    <row r="89" spans="1:30" x14ac:dyDescent="0.3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</row>
    <row r="90" spans="1:30" x14ac:dyDescent="0.3">
      <c r="K90" s="20"/>
    </row>
    <row r="91" spans="1:30" x14ac:dyDescent="0.3">
      <c r="K91" s="20"/>
    </row>
  </sheetData>
  <mergeCells count="73">
    <mergeCell ref="A79:J79"/>
    <mergeCell ref="A80:A82"/>
    <mergeCell ref="B80:B82"/>
    <mergeCell ref="A64:A68"/>
    <mergeCell ref="N61:N62"/>
    <mergeCell ref="L63:M63"/>
    <mergeCell ref="D61:J61"/>
    <mergeCell ref="M61:M62"/>
    <mergeCell ref="D63:J63"/>
    <mergeCell ref="A70:A72"/>
    <mergeCell ref="B70:B72"/>
    <mergeCell ref="C70:C72"/>
    <mergeCell ref="D70:J70"/>
    <mergeCell ref="D72:J72"/>
    <mergeCell ref="A73:A77"/>
    <mergeCell ref="A56:L56"/>
    <mergeCell ref="A61:A63"/>
    <mergeCell ref="L61:L62"/>
    <mergeCell ref="K61:K63"/>
    <mergeCell ref="C61:C63"/>
    <mergeCell ref="B61:B63"/>
    <mergeCell ref="A57:L57"/>
    <mergeCell ref="A58:L58"/>
    <mergeCell ref="D54:E54"/>
    <mergeCell ref="A48:A49"/>
    <mergeCell ref="D48:E49"/>
    <mergeCell ref="D50:E50"/>
    <mergeCell ref="B50:B54"/>
    <mergeCell ref="B48:B49"/>
    <mergeCell ref="C48:C49"/>
    <mergeCell ref="J41:K41"/>
    <mergeCell ref="R22:T22"/>
    <mergeCell ref="D53:E53"/>
    <mergeCell ref="D51:E51"/>
    <mergeCell ref="D52:E52"/>
    <mergeCell ref="D39:E39"/>
    <mergeCell ref="D38:E38"/>
    <mergeCell ref="J38:K38"/>
    <mergeCell ref="J39:K39"/>
    <mergeCell ref="J42:K42"/>
    <mergeCell ref="J40:K40"/>
    <mergeCell ref="A17:AB18"/>
    <mergeCell ref="A31:K32"/>
    <mergeCell ref="B36:B37"/>
    <mergeCell ref="C36:C37"/>
    <mergeCell ref="A36:A37"/>
    <mergeCell ref="D36:E37"/>
    <mergeCell ref="J36:K37"/>
    <mergeCell ref="F37:I37"/>
    <mergeCell ref="W22:AB22"/>
    <mergeCell ref="A21:A22"/>
    <mergeCell ref="D21:E22"/>
    <mergeCell ref="F21:G21"/>
    <mergeCell ref="H22:J22"/>
    <mergeCell ref="K22:N22"/>
    <mergeCell ref="O22:Q22"/>
    <mergeCell ref="B21:B22"/>
    <mergeCell ref="P61:P62"/>
    <mergeCell ref="C21:C22"/>
    <mergeCell ref="A1:F1"/>
    <mergeCell ref="O61:O62"/>
    <mergeCell ref="D23:E23"/>
    <mergeCell ref="D24:E24"/>
    <mergeCell ref="D25:E25"/>
    <mergeCell ref="D26:E26"/>
    <mergeCell ref="A45:I45"/>
    <mergeCell ref="D27:E27"/>
    <mergeCell ref="B23:B27"/>
    <mergeCell ref="A44:I44"/>
    <mergeCell ref="D40:E40"/>
    <mergeCell ref="D41:E41"/>
    <mergeCell ref="D42:E42"/>
    <mergeCell ref="B38:B42"/>
  </mergeCells>
  <pageMargins left="0.511811024" right="0.511811024" top="0.78740157499999996" bottom="0.78740157499999996" header="0.31496062000000002" footer="0.31496062000000002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2"/>
  <sheetViews>
    <sheetView topLeftCell="C58" zoomScale="70" zoomScaleNormal="70" workbookViewId="0">
      <selection activeCell="O52" sqref="O52:O56"/>
    </sheetView>
  </sheetViews>
  <sheetFormatPr defaultColWidth="9.140625" defaultRowHeight="15" x14ac:dyDescent="0.2"/>
  <cols>
    <col min="1" max="1" width="24.140625" style="3" bestFit="1" customWidth="1"/>
    <col min="2" max="2" width="32.5703125" style="3" bestFit="1" customWidth="1"/>
    <col min="3" max="3" width="34.28515625" style="3" customWidth="1"/>
    <col min="4" max="4" width="26.85546875" style="3" customWidth="1"/>
    <col min="5" max="5" width="30" style="3" customWidth="1"/>
    <col min="6" max="6" width="9.42578125" style="3" bestFit="1" customWidth="1"/>
    <col min="7" max="7" width="10.5703125" style="3" customWidth="1"/>
    <col min="8" max="8" width="11.42578125" style="3" customWidth="1"/>
    <col min="9" max="9" width="10.7109375" style="3" customWidth="1"/>
    <col min="10" max="10" width="9.140625" style="3"/>
    <col min="11" max="11" width="10.42578125" style="3" bestFit="1" customWidth="1"/>
    <col min="12" max="12" width="23.140625" style="3" bestFit="1" customWidth="1"/>
    <col min="13" max="13" width="29.5703125" style="3" bestFit="1" customWidth="1"/>
    <col min="14" max="14" width="29.42578125" style="3" bestFit="1" customWidth="1"/>
    <col min="15" max="15" width="23.85546875" style="3" customWidth="1"/>
    <col min="16" max="16" width="32.5703125" style="3" bestFit="1" customWidth="1"/>
    <col min="17" max="28" width="9.140625" style="3"/>
    <col min="29" max="29" width="13.85546875" style="3" bestFit="1" customWidth="1"/>
    <col min="30" max="16384" width="9.140625" style="3"/>
  </cols>
  <sheetData>
    <row r="1" spans="1:46" ht="30" x14ac:dyDescent="0.4">
      <c r="A1" s="323" t="s">
        <v>497</v>
      </c>
      <c r="B1" s="324"/>
      <c r="C1" s="324"/>
      <c r="D1" s="324"/>
      <c r="E1" s="325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15.6" x14ac:dyDescent="0.3">
      <c r="A2" s="180" t="s">
        <v>440</v>
      </c>
      <c r="B2" s="58"/>
      <c r="C2" s="58" t="s">
        <v>441</v>
      </c>
      <c r="D2" s="58" t="s">
        <v>444</v>
      </c>
      <c r="E2" s="181" t="s">
        <v>466</v>
      </c>
      <c r="F2" s="8"/>
      <c r="H2" s="54"/>
      <c r="I2" s="54"/>
      <c r="J2" s="54"/>
      <c r="K2" s="54"/>
      <c r="L2" s="54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6" ht="15.75" x14ac:dyDescent="0.25">
      <c r="A3" s="180" t="s">
        <v>442</v>
      </c>
      <c r="B3" s="58"/>
      <c r="C3" s="58" t="s">
        <v>524</v>
      </c>
      <c r="D3" s="58" t="s">
        <v>445</v>
      </c>
      <c r="E3" s="181" t="s">
        <v>498</v>
      </c>
      <c r="F3" s="54"/>
      <c r="H3" s="54"/>
      <c r="I3" s="54"/>
      <c r="J3" s="54"/>
      <c r="K3" s="54"/>
      <c r="L3" s="54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6" ht="15.6" x14ac:dyDescent="0.3">
      <c r="A4" s="180" t="s">
        <v>446</v>
      </c>
      <c r="B4" s="58"/>
      <c r="C4" s="176">
        <v>-15.733412</v>
      </c>
      <c r="D4" s="58" t="s">
        <v>461</v>
      </c>
      <c r="E4" s="181" t="s">
        <v>467</v>
      </c>
      <c r="F4" s="54"/>
      <c r="H4" s="54"/>
      <c r="I4" s="54"/>
      <c r="J4" s="54"/>
      <c r="K4" s="54"/>
      <c r="L4" s="54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1:46" ht="15.6" x14ac:dyDescent="0.3">
      <c r="A5" s="180" t="s">
        <v>460</v>
      </c>
      <c r="B5" s="58"/>
      <c r="C5" s="56">
        <v>538</v>
      </c>
      <c r="D5" s="58"/>
      <c r="E5" s="181"/>
      <c r="F5" s="54"/>
      <c r="G5" s="54"/>
      <c r="H5" s="54"/>
      <c r="I5" s="54"/>
      <c r="J5" s="54"/>
      <c r="K5" s="54"/>
      <c r="L5" s="54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46" ht="15.6" x14ac:dyDescent="0.3">
      <c r="A6" s="180" t="s">
        <v>447</v>
      </c>
      <c r="B6" s="58"/>
      <c r="C6" s="57">
        <v>-43.373874000000001</v>
      </c>
      <c r="D6" s="58"/>
      <c r="E6" s="181"/>
      <c r="F6" s="54"/>
      <c r="G6" s="54"/>
      <c r="H6" s="54"/>
      <c r="I6" s="54"/>
      <c r="J6" s="54"/>
      <c r="K6" s="54"/>
      <c r="L6" s="54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15.6" x14ac:dyDescent="0.3">
      <c r="A7" s="180" t="s">
        <v>448</v>
      </c>
      <c r="B7" s="58"/>
      <c r="C7" s="58" t="s">
        <v>482</v>
      </c>
      <c r="D7" s="58"/>
      <c r="E7" s="181"/>
      <c r="F7" s="54"/>
      <c r="G7" s="54"/>
      <c r="H7" s="54"/>
      <c r="I7" s="54"/>
      <c r="J7" s="54"/>
      <c r="K7" s="54"/>
      <c r="L7" s="54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</row>
    <row r="8" spans="1:46" ht="15.6" x14ac:dyDescent="0.3">
      <c r="A8" s="180" t="s">
        <v>449</v>
      </c>
      <c r="B8" s="58"/>
      <c r="C8" s="58" t="s">
        <v>483</v>
      </c>
      <c r="D8" s="58"/>
      <c r="E8" s="181"/>
      <c r="F8" s="54"/>
      <c r="G8" s="54"/>
      <c r="H8" s="54"/>
      <c r="I8" s="54"/>
      <c r="J8" s="54"/>
      <c r="K8" s="54"/>
      <c r="L8" s="54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</row>
    <row r="9" spans="1:46" ht="15.6" x14ac:dyDescent="0.3">
      <c r="A9" s="180" t="s">
        <v>450</v>
      </c>
      <c r="B9" s="58"/>
      <c r="C9" s="58">
        <v>1</v>
      </c>
      <c r="D9" s="58"/>
      <c r="E9" s="181"/>
      <c r="F9" s="54"/>
      <c r="G9" s="54"/>
      <c r="H9" s="54"/>
      <c r="I9" s="54"/>
      <c r="J9" s="54"/>
      <c r="K9" s="54"/>
      <c r="L9" s="54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</row>
    <row r="10" spans="1:46" ht="15.6" x14ac:dyDescent="0.3">
      <c r="A10" s="180" t="s">
        <v>451</v>
      </c>
      <c r="B10" s="58"/>
      <c r="C10" s="58" t="s">
        <v>464</v>
      </c>
      <c r="D10" s="58"/>
      <c r="E10" s="181"/>
      <c r="F10" s="54"/>
      <c r="G10" s="54"/>
      <c r="H10" s="54"/>
      <c r="I10" s="54"/>
      <c r="J10" s="54"/>
      <c r="K10" s="54"/>
      <c r="L10" s="54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6" ht="15.6" x14ac:dyDescent="0.3">
      <c r="A11" s="180" t="s">
        <v>452</v>
      </c>
      <c r="B11" s="58">
        <v>1</v>
      </c>
      <c r="C11" s="58" t="s">
        <v>453</v>
      </c>
      <c r="D11" s="58"/>
      <c r="E11" s="181"/>
      <c r="F11" s="54"/>
      <c r="G11" s="54"/>
      <c r="H11" s="54"/>
      <c r="I11" s="54"/>
      <c r="J11" s="54"/>
      <c r="K11" s="54"/>
      <c r="L11" s="54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</row>
    <row r="12" spans="1:46" ht="15.6" x14ac:dyDescent="0.3">
      <c r="A12" s="180" t="s">
        <v>454</v>
      </c>
      <c r="B12" s="58">
        <v>-99</v>
      </c>
      <c r="C12" s="58" t="s">
        <v>455</v>
      </c>
      <c r="D12" s="58"/>
      <c r="E12" s="181"/>
      <c r="F12" s="54"/>
      <c r="G12" s="54"/>
      <c r="H12" s="54"/>
      <c r="I12" s="54"/>
      <c r="J12" s="54"/>
      <c r="K12" s="54"/>
      <c r="L12" s="54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</row>
    <row r="13" spans="1:46" ht="15.6" x14ac:dyDescent="0.3">
      <c r="A13" s="180" t="s">
        <v>456</v>
      </c>
      <c r="B13" s="58">
        <v>0</v>
      </c>
      <c r="C13" s="58"/>
      <c r="D13" s="58"/>
      <c r="E13" s="181"/>
      <c r="F13" s="54"/>
      <c r="G13" s="54"/>
      <c r="H13" s="54"/>
      <c r="I13" s="54"/>
      <c r="J13" s="54"/>
      <c r="K13" s="54"/>
      <c r="L13" s="54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</row>
    <row r="14" spans="1:46" ht="16.149999999999999" thickBot="1" x14ac:dyDescent="0.35">
      <c r="A14" s="182" t="s">
        <v>457</v>
      </c>
      <c r="B14" s="212"/>
      <c r="C14" s="212" t="s">
        <v>465</v>
      </c>
      <c r="D14" s="212"/>
      <c r="E14" s="184"/>
      <c r="F14" s="54"/>
      <c r="G14" s="54"/>
      <c r="H14" s="54"/>
      <c r="I14" s="54"/>
      <c r="J14" s="54"/>
      <c r="K14" s="54"/>
      <c r="L14" s="54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</row>
    <row r="15" spans="1:46" ht="15.6" x14ac:dyDescent="0.3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</row>
    <row r="16" spans="1:46" ht="15.6" thickBo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</row>
    <row r="17" spans="1:46" ht="16.5" thickBot="1" x14ac:dyDescent="0.25">
      <c r="A17" s="234" t="s">
        <v>77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6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</row>
    <row r="18" spans="1:46" ht="16.149999999999999" thickBot="1" x14ac:dyDescent="0.35">
      <c r="A18" s="94" t="s">
        <v>78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</row>
    <row r="19" spans="1:46" ht="18.75" x14ac:dyDescent="0.25">
      <c r="A19" s="332" t="s">
        <v>0</v>
      </c>
      <c r="B19" s="329" t="s">
        <v>136</v>
      </c>
      <c r="C19" s="329" t="s">
        <v>137</v>
      </c>
      <c r="D19" s="334" t="s">
        <v>1</v>
      </c>
      <c r="E19" s="334"/>
      <c r="F19" s="336" t="s">
        <v>125</v>
      </c>
      <c r="G19" s="336"/>
      <c r="H19" s="166" t="s">
        <v>3</v>
      </c>
      <c r="I19" s="166" t="s">
        <v>4</v>
      </c>
      <c r="J19" s="166" t="s">
        <v>5</v>
      </c>
      <c r="K19" s="166" t="s">
        <v>127</v>
      </c>
      <c r="L19" s="166" t="s">
        <v>128</v>
      </c>
      <c r="M19" s="166" t="s">
        <v>129</v>
      </c>
      <c r="N19" s="166" t="s">
        <v>6</v>
      </c>
      <c r="O19" s="166" t="s">
        <v>16</v>
      </c>
      <c r="P19" s="166" t="s">
        <v>17</v>
      </c>
      <c r="Q19" s="166" t="s">
        <v>18</v>
      </c>
      <c r="R19" s="166" t="s">
        <v>19</v>
      </c>
      <c r="S19" s="166" t="s">
        <v>20</v>
      </c>
      <c r="T19" s="166" t="s">
        <v>21</v>
      </c>
      <c r="U19" s="166" t="s">
        <v>22</v>
      </c>
      <c r="V19" s="166" t="s">
        <v>23</v>
      </c>
      <c r="W19" s="166" t="s">
        <v>24</v>
      </c>
      <c r="X19" s="166" t="s">
        <v>25</v>
      </c>
      <c r="Y19" s="166" t="s">
        <v>26</v>
      </c>
      <c r="Z19" s="166" t="s">
        <v>27</v>
      </c>
      <c r="AA19" s="166" t="s">
        <v>28</v>
      </c>
      <c r="AB19" s="166" t="s">
        <v>29</v>
      </c>
      <c r="AC19" s="167" t="s">
        <v>410</v>
      </c>
    </row>
    <row r="20" spans="1:46" ht="19.5" thickBot="1" x14ac:dyDescent="0.4">
      <c r="A20" s="333"/>
      <c r="B20" s="330"/>
      <c r="C20" s="330"/>
      <c r="D20" s="335"/>
      <c r="E20" s="335"/>
      <c r="F20" s="168" t="s">
        <v>130</v>
      </c>
      <c r="G20" s="169" t="s">
        <v>7</v>
      </c>
      <c r="H20" s="327" t="s">
        <v>8</v>
      </c>
      <c r="I20" s="327"/>
      <c r="J20" s="327"/>
      <c r="K20" s="327" t="s">
        <v>126</v>
      </c>
      <c r="L20" s="327"/>
      <c r="M20" s="327"/>
      <c r="N20" s="327"/>
      <c r="O20" s="327" t="s">
        <v>126</v>
      </c>
      <c r="P20" s="327"/>
      <c r="Q20" s="327"/>
      <c r="R20" s="328" t="s">
        <v>30</v>
      </c>
      <c r="S20" s="328"/>
      <c r="T20" s="328"/>
      <c r="U20" s="169" t="s">
        <v>31</v>
      </c>
      <c r="V20" s="169" t="s">
        <v>32</v>
      </c>
      <c r="W20" s="327" t="s">
        <v>8</v>
      </c>
      <c r="X20" s="327"/>
      <c r="Y20" s="327"/>
      <c r="Z20" s="327"/>
      <c r="AA20" s="327"/>
      <c r="AB20" s="327"/>
      <c r="AC20" s="131" t="s">
        <v>30</v>
      </c>
    </row>
    <row r="21" spans="1:46" x14ac:dyDescent="0.2">
      <c r="A21" s="151">
        <v>811</v>
      </c>
      <c r="B21" s="230" t="s">
        <v>157</v>
      </c>
      <c r="C21" s="152" t="s">
        <v>138</v>
      </c>
      <c r="D21" s="331" t="s">
        <v>99</v>
      </c>
      <c r="E21" s="331"/>
      <c r="F21" s="161">
        <v>6.8</v>
      </c>
      <c r="G21" s="161">
        <v>6.05</v>
      </c>
      <c r="H21" s="162">
        <v>12.7</v>
      </c>
      <c r="I21" s="151">
        <v>1020</v>
      </c>
      <c r="J21" s="151" t="s">
        <v>15</v>
      </c>
      <c r="K21" s="161">
        <v>5.31</v>
      </c>
      <c r="L21" s="161">
        <v>1.58</v>
      </c>
      <c r="M21" s="161">
        <v>0</v>
      </c>
      <c r="N21" s="151">
        <v>1.8</v>
      </c>
      <c r="O21" s="163">
        <v>9.5</v>
      </c>
      <c r="P21" s="163">
        <v>9.5</v>
      </c>
      <c r="Q21" s="163">
        <v>11.3</v>
      </c>
      <c r="R21" s="164">
        <v>84.1</v>
      </c>
      <c r="S21" s="164">
        <v>0</v>
      </c>
      <c r="T21" s="164" t="s">
        <v>15</v>
      </c>
      <c r="U21" s="163">
        <v>3.71</v>
      </c>
      <c r="V21" s="164">
        <v>37.299999999999997</v>
      </c>
      <c r="W21" s="164" t="s">
        <v>15</v>
      </c>
      <c r="X21" s="164" t="s">
        <v>15</v>
      </c>
      <c r="Y21" s="164" t="s">
        <v>15</v>
      </c>
      <c r="Z21" s="164" t="s">
        <v>15</v>
      </c>
      <c r="AA21" s="164" t="s">
        <v>15</v>
      </c>
      <c r="AB21" s="164" t="s">
        <v>15</v>
      </c>
      <c r="AC21" s="165">
        <f>(U21/1.724)</f>
        <v>2.1519721577726219</v>
      </c>
    </row>
    <row r="22" spans="1:46" x14ac:dyDescent="0.2">
      <c r="A22" s="53">
        <v>812</v>
      </c>
      <c r="B22" s="228"/>
      <c r="C22" s="14" t="s">
        <v>140</v>
      </c>
      <c r="D22" s="307" t="s">
        <v>100</v>
      </c>
      <c r="E22" s="307"/>
      <c r="F22" s="12">
        <v>6.26</v>
      </c>
      <c r="G22" s="12">
        <v>5.64</v>
      </c>
      <c r="H22" s="13">
        <v>1.6</v>
      </c>
      <c r="I22" s="53">
        <v>722</v>
      </c>
      <c r="J22" s="53" t="s">
        <v>15</v>
      </c>
      <c r="K22" s="12">
        <v>3.44</v>
      </c>
      <c r="L22" s="12">
        <v>0.97</v>
      </c>
      <c r="M22" s="12">
        <v>0</v>
      </c>
      <c r="N22" s="53">
        <v>2.1</v>
      </c>
      <c r="O22" s="15">
        <v>6.26</v>
      </c>
      <c r="P22" s="15">
        <v>6.26</v>
      </c>
      <c r="Q22" s="15">
        <v>8.36</v>
      </c>
      <c r="R22" s="16">
        <v>74.900000000000006</v>
      </c>
      <c r="S22" s="16">
        <v>0</v>
      </c>
      <c r="T22" s="16" t="s">
        <v>15</v>
      </c>
      <c r="U22" s="15">
        <v>2.0499999999999998</v>
      </c>
      <c r="V22" s="16">
        <v>34.200000000000003</v>
      </c>
      <c r="W22" s="16" t="s">
        <v>15</v>
      </c>
      <c r="X22" s="16" t="s">
        <v>15</v>
      </c>
      <c r="Y22" s="16" t="s">
        <v>15</v>
      </c>
      <c r="Z22" s="16" t="s">
        <v>15</v>
      </c>
      <c r="AA22" s="16" t="s">
        <v>15</v>
      </c>
      <c r="AB22" s="16" t="s">
        <v>15</v>
      </c>
      <c r="AC22" s="29">
        <f t="shared" ref="AC22:AC25" si="0">(U22/1.724)</f>
        <v>1.1890951276102086</v>
      </c>
    </row>
    <row r="23" spans="1:46" x14ac:dyDescent="0.2">
      <c r="A23" s="53">
        <v>813</v>
      </c>
      <c r="B23" s="228"/>
      <c r="C23" s="52" t="s">
        <v>139</v>
      </c>
      <c r="D23" s="307" t="s">
        <v>101</v>
      </c>
      <c r="E23" s="307"/>
      <c r="F23" s="12">
        <v>5.9</v>
      </c>
      <c r="G23" s="12">
        <v>5.52</v>
      </c>
      <c r="H23" s="13">
        <v>0.5</v>
      </c>
      <c r="I23" s="53">
        <v>423</v>
      </c>
      <c r="J23" s="53" t="s">
        <v>15</v>
      </c>
      <c r="K23" s="12">
        <v>4.55</v>
      </c>
      <c r="L23" s="12">
        <v>1.41</v>
      </c>
      <c r="M23" s="12">
        <v>0</v>
      </c>
      <c r="N23" s="53">
        <v>1.6</v>
      </c>
      <c r="O23" s="15">
        <v>7.04</v>
      </c>
      <c r="P23" s="15">
        <v>7.04</v>
      </c>
      <c r="Q23" s="15">
        <v>8.64</v>
      </c>
      <c r="R23" s="16">
        <v>81.5</v>
      </c>
      <c r="S23" s="16">
        <v>0</v>
      </c>
      <c r="T23" s="16" t="s">
        <v>15</v>
      </c>
      <c r="U23" s="15">
        <v>1.28</v>
      </c>
      <c r="V23" s="16">
        <v>23.5</v>
      </c>
      <c r="W23" s="16" t="s">
        <v>15</v>
      </c>
      <c r="X23" s="16" t="s">
        <v>15</v>
      </c>
      <c r="Y23" s="16" t="s">
        <v>15</v>
      </c>
      <c r="Z23" s="16" t="s">
        <v>15</v>
      </c>
      <c r="AA23" s="16" t="s">
        <v>15</v>
      </c>
      <c r="AB23" s="16" t="s">
        <v>15</v>
      </c>
      <c r="AC23" s="29">
        <f t="shared" si="0"/>
        <v>0.74245939675174022</v>
      </c>
    </row>
    <row r="24" spans="1:46" x14ac:dyDescent="0.2">
      <c r="A24" s="53">
        <v>814</v>
      </c>
      <c r="B24" s="228"/>
      <c r="C24" s="52" t="s">
        <v>141</v>
      </c>
      <c r="D24" s="307" t="s">
        <v>102</v>
      </c>
      <c r="E24" s="307"/>
      <c r="F24" s="12">
        <v>5.74</v>
      </c>
      <c r="G24" s="12">
        <v>5.52</v>
      </c>
      <c r="H24" s="13">
        <v>0.6</v>
      </c>
      <c r="I24" s="53">
        <v>72</v>
      </c>
      <c r="J24" s="53" t="s">
        <v>15</v>
      </c>
      <c r="K24" s="12">
        <v>4.55</v>
      </c>
      <c r="L24" s="12">
        <v>1.21</v>
      </c>
      <c r="M24" s="12">
        <v>0</v>
      </c>
      <c r="N24" s="53">
        <v>1.6</v>
      </c>
      <c r="O24" s="15">
        <v>5.94</v>
      </c>
      <c r="P24" s="15">
        <v>5.94</v>
      </c>
      <c r="Q24" s="15">
        <v>7.54</v>
      </c>
      <c r="R24" s="16">
        <v>78.8</v>
      </c>
      <c r="S24" s="16">
        <v>0</v>
      </c>
      <c r="T24" s="16" t="s">
        <v>15</v>
      </c>
      <c r="U24" s="15">
        <v>0.77</v>
      </c>
      <c r="V24" s="16">
        <v>21.7</v>
      </c>
      <c r="W24" s="16" t="s">
        <v>15</v>
      </c>
      <c r="X24" s="16" t="s">
        <v>15</v>
      </c>
      <c r="Y24" s="16" t="s">
        <v>15</v>
      </c>
      <c r="Z24" s="16" t="s">
        <v>15</v>
      </c>
      <c r="AA24" s="16" t="s">
        <v>15</v>
      </c>
      <c r="AB24" s="16" t="s">
        <v>15</v>
      </c>
      <c r="AC24" s="29">
        <f t="shared" si="0"/>
        <v>0.44663573085846869</v>
      </c>
    </row>
    <row r="25" spans="1:46" x14ac:dyDescent="0.2">
      <c r="A25" s="53">
        <v>815</v>
      </c>
      <c r="B25" s="228"/>
      <c r="C25" s="52" t="s">
        <v>142</v>
      </c>
      <c r="D25" s="307" t="s">
        <v>103</v>
      </c>
      <c r="E25" s="307"/>
      <c r="F25" s="12">
        <v>4.76</v>
      </c>
      <c r="G25" s="12">
        <v>4.1900000000000004</v>
      </c>
      <c r="H25" s="13">
        <v>1.6</v>
      </c>
      <c r="I25" s="53">
        <v>20</v>
      </c>
      <c r="J25" s="53" t="s">
        <v>15</v>
      </c>
      <c r="K25" s="12">
        <v>2.2999999999999998</v>
      </c>
      <c r="L25" s="12">
        <v>0.97</v>
      </c>
      <c r="M25" s="12">
        <v>1.27</v>
      </c>
      <c r="N25" s="53">
        <v>4.3</v>
      </c>
      <c r="O25" s="15">
        <v>3.32</v>
      </c>
      <c r="P25" s="15">
        <v>4.59</v>
      </c>
      <c r="Q25" s="15">
        <v>7.62</v>
      </c>
      <c r="R25" s="16">
        <v>43.6</v>
      </c>
      <c r="S25" s="16">
        <v>27.7</v>
      </c>
      <c r="T25" s="16" t="s">
        <v>15</v>
      </c>
      <c r="U25" s="15">
        <v>0.51</v>
      </c>
      <c r="V25" s="16">
        <v>16.7</v>
      </c>
      <c r="W25" s="16" t="s">
        <v>15</v>
      </c>
      <c r="X25" s="16" t="s">
        <v>15</v>
      </c>
      <c r="Y25" s="16" t="s">
        <v>15</v>
      </c>
      <c r="Z25" s="16" t="s">
        <v>15</v>
      </c>
      <c r="AA25" s="16" t="s">
        <v>15</v>
      </c>
      <c r="AB25" s="16" t="s">
        <v>15</v>
      </c>
      <c r="AC25" s="29">
        <f t="shared" si="0"/>
        <v>0.29582366589327147</v>
      </c>
    </row>
    <row r="26" spans="1:46" ht="18.75" thickBot="1" x14ac:dyDescent="0.3">
      <c r="U26" s="221" t="s">
        <v>534</v>
      </c>
      <c r="AC26" s="225" t="s">
        <v>536</v>
      </c>
    </row>
    <row r="27" spans="1:46" ht="19.5" thickBot="1" x14ac:dyDescent="0.35">
      <c r="A27" s="234" t="s">
        <v>168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6"/>
      <c r="U27" s="222">
        <f>(U21*5+U22*15+U23*20)/(5+15+20)</f>
        <v>1.8725000000000001</v>
      </c>
      <c r="AC27" s="226">
        <f>AVERAGE(AC23:AC25)</f>
        <v>0.49497293116782676</v>
      </c>
    </row>
    <row r="28" spans="1:46" ht="18" x14ac:dyDescent="0.35">
      <c r="A28" s="92" t="s">
        <v>186</v>
      </c>
      <c r="U28" s="223" t="s">
        <v>535</v>
      </c>
    </row>
    <row r="29" spans="1:46" ht="31.5" x14ac:dyDescent="0.3">
      <c r="A29" s="237" t="s">
        <v>0</v>
      </c>
      <c r="B29" s="278" t="s">
        <v>136</v>
      </c>
      <c r="C29" s="278" t="s">
        <v>137</v>
      </c>
      <c r="D29" s="278" t="s">
        <v>179</v>
      </c>
      <c r="E29" s="228" t="s">
        <v>1</v>
      </c>
      <c r="F29" s="228"/>
      <c r="G29" s="46" t="s">
        <v>176</v>
      </c>
      <c r="H29" s="46" t="s">
        <v>175</v>
      </c>
      <c r="I29" s="49" t="s">
        <v>174</v>
      </c>
      <c r="J29" s="49" t="s">
        <v>173</v>
      </c>
      <c r="K29" s="266" t="s">
        <v>172</v>
      </c>
      <c r="L29" s="267"/>
      <c r="U29" s="224">
        <f>U27*40</f>
        <v>74.900000000000006</v>
      </c>
    </row>
    <row r="30" spans="1:46" ht="15.75" x14ac:dyDescent="0.2">
      <c r="A30" s="237"/>
      <c r="B30" s="279"/>
      <c r="C30" s="279"/>
      <c r="D30" s="279"/>
      <c r="E30" s="228"/>
      <c r="F30" s="228"/>
      <c r="G30" s="228" t="s">
        <v>171</v>
      </c>
      <c r="H30" s="228"/>
      <c r="I30" s="228"/>
      <c r="J30" s="228"/>
      <c r="K30" s="268"/>
      <c r="L30" s="269"/>
    </row>
    <row r="31" spans="1:46" ht="15" customHeight="1" x14ac:dyDescent="0.2">
      <c r="A31" s="52">
        <v>505</v>
      </c>
      <c r="B31" s="229" t="s">
        <v>157</v>
      </c>
      <c r="C31" s="52" t="s">
        <v>138</v>
      </c>
      <c r="D31" s="52">
        <v>71</v>
      </c>
      <c r="E31" s="280">
        <v>811</v>
      </c>
      <c r="F31" s="280"/>
      <c r="G31" s="52">
        <v>19</v>
      </c>
      <c r="H31" s="52">
        <v>9</v>
      </c>
      <c r="I31" s="52">
        <v>27</v>
      </c>
      <c r="J31" s="52">
        <v>45</v>
      </c>
      <c r="K31" s="272" t="s">
        <v>173</v>
      </c>
      <c r="L31" s="273"/>
    </row>
    <row r="32" spans="1:46" ht="15" customHeight="1" x14ac:dyDescent="0.2">
      <c r="A32" s="52">
        <v>506</v>
      </c>
      <c r="B32" s="277"/>
      <c r="C32" s="14" t="s">
        <v>140</v>
      </c>
      <c r="D32" s="52">
        <v>72</v>
      </c>
      <c r="E32" s="280">
        <v>812</v>
      </c>
      <c r="F32" s="280"/>
      <c r="G32" s="52">
        <v>11</v>
      </c>
      <c r="H32" s="52">
        <v>6</v>
      </c>
      <c r="I32" s="52">
        <v>18</v>
      </c>
      <c r="J32" s="52">
        <v>65</v>
      </c>
      <c r="K32" s="272" t="s">
        <v>178</v>
      </c>
      <c r="L32" s="273"/>
    </row>
    <row r="33" spans="1:15" ht="15" customHeight="1" x14ac:dyDescent="0.2">
      <c r="A33" s="52">
        <v>507</v>
      </c>
      <c r="B33" s="277"/>
      <c r="C33" s="52" t="s">
        <v>139</v>
      </c>
      <c r="D33" s="52">
        <v>73</v>
      </c>
      <c r="E33" s="280">
        <v>813</v>
      </c>
      <c r="F33" s="280"/>
      <c r="G33" s="52">
        <v>9</v>
      </c>
      <c r="H33" s="52">
        <v>5</v>
      </c>
      <c r="I33" s="52">
        <v>28</v>
      </c>
      <c r="J33" s="52">
        <v>58</v>
      </c>
      <c r="K33" s="272" t="s">
        <v>173</v>
      </c>
      <c r="L33" s="273"/>
    </row>
    <row r="34" spans="1:15" ht="15" customHeight="1" x14ac:dyDescent="0.2">
      <c r="A34" s="52">
        <v>508</v>
      </c>
      <c r="B34" s="277"/>
      <c r="C34" s="52" t="s">
        <v>141</v>
      </c>
      <c r="D34" s="52">
        <v>74</v>
      </c>
      <c r="E34" s="280">
        <v>814</v>
      </c>
      <c r="F34" s="280"/>
      <c r="G34" s="52">
        <v>15</v>
      </c>
      <c r="H34" s="52">
        <v>6</v>
      </c>
      <c r="I34" s="52">
        <v>19</v>
      </c>
      <c r="J34" s="52">
        <v>60</v>
      </c>
      <c r="K34" s="272" t="s">
        <v>178</v>
      </c>
      <c r="L34" s="273"/>
    </row>
    <row r="35" spans="1:15" ht="15" customHeight="1" x14ac:dyDescent="0.2">
      <c r="A35" s="52">
        <v>509</v>
      </c>
      <c r="B35" s="230"/>
      <c r="C35" s="52" t="s">
        <v>142</v>
      </c>
      <c r="D35" s="52">
        <v>75</v>
      </c>
      <c r="E35" s="280">
        <v>815</v>
      </c>
      <c r="F35" s="280"/>
      <c r="G35" s="52">
        <v>9</v>
      </c>
      <c r="H35" s="52">
        <v>6</v>
      </c>
      <c r="I35" s="52">
        <v>23</v>
      </c>
      <c r="J35" s="52">
        <v>62</v>
      </c>
      <c r="K35" s="272" t="s">
        <v>178</v>
      </c>
      <c r="L35" s="273"/>
    </row>
    <row r="36" spans="1:15" ht="15.6" thickBot="1" x14ac:dyDescent="0.3"/>
    <row r="37" spans="1:15" ht="16.5" thickBot="1" x14ac:dyDescent="0.25">
      <c r="A37" s="234" t="s">
        <v>192</v>
      </c>
      <c r="B37" s="235"/>
      <c r="C37" s="235"/>
      <c r="D37" s="235"/>
      <c r="E37" s="235"/>
      <c r="F37" s="235"/>
      <c r="G37" s="235"/>
      <c r="H37" s="235"/>
      <c r="I37" s="236"/>
    </row>
    <row r="38" spans="1:15" ht="15.6" x14ac:dyDescent="0.3">
      <c r="A38" s="86" t="s">
        <v>193</v>
      </c>
      <c r="B38" s="92"/>
      <c r="C38" s="92"/>
      <c r="D38" s="93"/>
    </row>
    <row r="39" spans="1:15" ht="15.75" x14ac:dyDescent="0.2">
      <c r="A39" s="229" t="s">
        <v>191</v>
      </c>
      <c r="B39" s="229" t="s">
        <v>136</v>
      </c>
      <c r="C39" s="229" t="s">
        <v>137</v>
      </c>
      <c r="D39" s="266" t="s">
        <v>190</v>
      </c>
      <c r="E39" s="267"/>
      <c r="F39" s="49" t="s">
        <v>189</v>
      </c>
    </row>
    <row r="40" spans="1:15" ht="15.75" x14ac:dyDescent="0.2">
      <c r="A40" s="230"/>
      <c r="B40" s="230"/>
      <c r="C40" s="230"/>
      <c r="D40" s="268"/>
      <c r="E40" s="269"/>
      <c r="F40" s="49" t="s">
        <v>171</v>
      </c>
    </row>
    <row r="41" spans="1:15" x14ac:dyDescent="0.2">
      <c r="A41" s="52">
        <v>811</v>
      </c>
      <c r="B41" s="229" t="s">
        <v>157</v>
      </c>
      <c r="C41" s="52" t="s">
        <v>138</v>
      </c>
      <c r="D41" s="272" t="s">
        <v>99</v>
      </c>
      <c r="E41" s="273"/>
      <c r="F41" s="17">
        <v>0.26</v>
      </c>
    </row>
    <row r="42" spans="1:15" x14ac:dyDescent="0.2">
      <c r="A42" s="52">
        <v>812</v>
      </c>
      <c r="B42" s="277"/>
      <c r="C42" s="14" t="s">
        <v>140</v>
      </c>
      <c r="D42" s="272" t="s">
        <v>100</v>
      </c>
      <c r="E42" s="273"/>
      <c r="F42" s="17">
        <v>0.22</v>
      </c>
    </row>
    <row r="43" spans="1:15" x14ac:dyDescent="0.2">
      <c r="A43" s="52">
        <v>813</v>
      </c>
      <c r="B43" s="277"/>
      <c r="C43" s="52" t="s">
        <v>139</v>
      </c>
      <c r="D43" s="272" t="s">
        <v>101</v>
      </c>
      <c r="E43" s="273"/>
      <c r="F43" s="17">
        <v>0.14000000000000001</v>
      </c>
    </row>
    <row r="44" spans="1:15" x14ac:dyDescent="0.2">
      <c r="A44" s="52">
        <v>814</v>
      </c>
      <c r="B44" s="277"/>
      <c r="C44" s="19" t="s">
        <v>141</v>
      </c>
      <c r="D44" s="272" t="s">
        <v>102</v>
      </c>
      <c r="E44" s="273"/>
      <c r="F44" s="17">
        <v>0.19</v>
      </c>
    </row>
    <row r="45" spans="1:15" x14ac:dyDescent="0.2">
      <c r="A45" s="52">
        <v>815</v>
      </c>
      <c r="B45" s="230"/>
      <c r="C45" s="52" t="s">
        <v>142</v>
      </c>
      <c r="D45" s="272" t="s">
        <v>103</v>
      </c>
      <c r="E45" s="273"/>
      <c r="F45" s="17">
        <v>0.09</v>
      </c>
    </row>
    <row r="46" spans="1:15" ht="15.6" thickBot="1" x14ac:dyDescent="0.3"/>
    <row r="47" spans="1:15" ht="16.5" thickBot="1" x14ac:dyDescent="0.3">
      <c r="A47" s="286" t="s">
        <v>196</v>
      </c>
      <c r="B47" s="326"/>
      <c r="C47" s="326"/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6"/>
      <c r="O47" s="287"/>
    </row>
    <row r="48" spans="1:15" ht="15.6" x14ac:dyDescent="0.25">
      <c r="A48" s="156" t="s">
        <v>315</v>
      </c>
    </row>
    <row r="49" spans="1:16" ht="15.75" x14ac:dyDescent="0.2">
      <c r="A49" s="229" t="s">
        <v>136</v>
      </c>
      <c r="B49" s="229" t="s">
        <v>137</v>
      </c>
      <c r="C49" s="229" t="s">
        <v>179</v>
      </c>
      <c r="D49" s="228" t="s">
        <v>213</v>
      </c>
      <c r="E49" s="228"/>
      <c r="F49" s="228"/>
      <c r="G49" s="228"/>
      <c r="H49" s="228"/>
      <c r="I49" s="228"/>
      <c r="J49" s="228"/>
      <c r="K49" s="229" t="s">
        <v>179</v>
      </c>
      <c r="L49" s="237" t="s">
        <v>212</v>
      </c>
      <c r="M49" s="237" t="s">
        <v>211</v>
      </c>
      <c r="N49" s="237" t="s">
        <v>210</v>
      </c>
      <c r="O49" s="229" t="s">
        <v>509</v>
      </c>
      <c r="P49" s="228" t="s">
        <v>530</v>
      </c>
    </row>
    <row r="50" spans="1:16" x14ac:dyDescent="0.2">
      <c r="A50" s="277"/>
      <c r="B50" s="277"/>
      <c r="C50" s="277"/>
      <c r="D50" s="52">
        <v>-2</v>
      </c>
      <c r="E50" s="52">
        <v>-6</v>
      </c>
      <c r="F50" s="52">
        <v>-10</v>
      </c>
      <c r="G50" s="52">
        <v>-30</v>
      </c>
      <c r="H50" s="52">
        <v>-60</v>
      </c>
      <c r="I50" s="52">
        <v>-100</v>
      </c>
      <c r="J50" s="52">
        <v>-1500</v>
      </c>
      <c r="K50" s="277"/>
      <c r="L50" s="237"/>
      <c r="M50" s="237"/>
      <c r="N50" s="237"/>
      <c r="O50" s="230"/>
      <c r="P50" s="228"/>
    </row>
    <row r="51" spans="1:16" ht="18" x14ac:dyDescent="0.2">
      <c r="A51" s="230"/>
      <c r="B51" s="230"/>
      <c r="C51" s="230"/>
      <c r="D51" s="256" t="s">
        <v>209</v>
      </c>
      <c r="E51" s="257"/>
      <c r="F51" s="257"/>
      <c r="G51" s="257"/>
      <c r="H51" s="257"/>
      <c r="I51" s="257"/>
      <c r="J51" s="258"/>
      <c r="K51" s="230"/>
      <c r="L51" s="280" t="s">
        <v>208</v>
      </c>
      <c r="M51" s="280"/>
      <c r="N51" s="52" t="s">
        <v>207</v>
      </c>
      <c r="O51" s="52" t="s">
        <v>510</v>
      </c>
      <c r="P51" s="216" t="s">
        <v>510</v>
      </c>
    </row>
    <row r="52" spans="1:16" x14ac:dyDescent="0.2">
      <c r="A52" s="229" t="s">
        <v>157</v>
      </c>
      <c r="B52" s="52" t="s">
        <v>138</v>
      </c>
      <c r="C52" s="52" t="s">
        <v>346</v>
      </c>
      <c r="D52" s="23">
        <v>0.28299999999999997</v>
      </c>
      <c r="E52" s="23">
        <v>0.26500000000000001</v>
      </c>
      <c r="F52" s="23">
        <v>0.25600000000000001</v>
      </c>
      <c r="G52" s="23">
        <v>0.23899999999999999</v>
      </c>
      <c r="H52" s="23">
        <v>0.23200000000000001</v>
      </c>
      <c r="I52" s="23">
        <v>0.222</v>
      </c>
      <c r="J52" s="23">
        <v>0.14099999999999999</v>
      </c>
      <c r="K52" s="52" t="s">
        <v>347</v>
      </c>
      <c r="L52" s="15">
        <v>1.38</v>
      </c>
      <c r="M52" s="15">
        <v>2.6</v>
      </c>
      <c r="N52" s="23">
        <v>2.7719999999999998</v>
      </c>
      <c r="O52" s="23">
        <f>(1 -(L52/M52))</f>
        <v>0.46923076923076934</v>
      </c>
      <c r="P52" s="23">
        <f>(O52*0.95)</f>
        <v>0.44576923076923086</v>
      </c>
    </row>
    <row r="53" spans="1:16" x14ac:dyDescent="0.2">
      <c r="A53" s="277"/>
      <c r="B53" s="14" t="s">
        <v>140</v>
      </c>
      <c r="C53" s="52" t="s">
        <v>348</v>
      </c>
      <c r="D53" s="23">
        <v>0.23100000000000001</v>
      </c>
      <c r="E53" s="23">
        <v>0.21299999999999999</v>
      </c>
      <c r="F53" s="23">
        <v>0.20899999999999999</v>
      </c>
      <c r="G53" s="23">
        <v>0.19700000000000001</v>
      </c>
      <c r="H53" s="23">
        <v>0.193</v>
      </c>
      <c r="I53" s="23">
        <v>0.186</v>
      </c>
      <c r="J53" s="23">
        <v>0.14199999999999999</v>
      </c>
      <c r="K53" s="52" t="s">
        <v>349</v>
      </c>
      <c r="L53" s="15">
        <v>1.54</v>
      </c>
      <c r="M53" s="15">
        <v>2.62</v>
      </c>
      <c r="N53" s="23">
        <v>6.93</v>
      </c>
      <c r="O53" s="23">
        <f t="shared" ref="O53:O56" si="1">(1 -(L53/M53))</f>
        <v>0.41221374045801529</v>
      </c>
      <c r="P53" s="23">
        <f t="shared" ref="P53:P56" si="2">(O53*0.95)</f>
        <v>0.39160305343511448</v>
      </c>
    </row>
    <row r="54" spans="1:16" x14ac:dyDescent="0.2">
      <c r="A54" s="277"/>
      <c r="B54" s="52" t="s">
        <v>139</v>
      </c>
      <c r="C54" s="52" t="s">
        <v>350</v>
      </c>
      <c r="D54" s="23">
        <v>0.25</v>
      </c>
      <c r="E54" s="23">
        <v>0.22900000000000001</v>
      </c>
      <c r="F54" s="23">
        <v>0.222</v>
      </c>
      <c r="G54" s="23">
        <v>0.20399999999999999</v>
      </c>
      <c r="H54" s="23">
        <v>0.2</v>
      </c>
      <c r="I54" s="23">
        <v>0.192</v>
      </c>
      <c r="J54" s="23">
        <v>0.14799999999999999</v>
      </c>
      <c r="K54" s="52" t="s">
        <v>351</v>
      </c>
      <c r="L54" s="15">
        <v>1.46</v>
      </c>
      <c r="M54" s="15">
        <v>2.59</v>
      </c>
      <c r="N54" s="23">
        <v>13.859</v>
      </c>
      <c r="O54" s="23">
        <f t="shared" si="1"/>
        <v>0.43629343629343631</v>
      </c>
      <c r="P54" s="23">
        <f t="shared" si="2"/>
        <v>0.41447876447876447</v>
      </c>
    </row>
    <row r="55" spans="1:16" x14ac:dyDescent="0.2">
      <c r="A55" s="277"/>
      <c r="B55" s="52" t="s">
        <v>141</v>
      </c>
      <c r="C55" s="52" t="s">
        <v>352</v>
      </c>
      <c r="D55" s="23">
        <v>0.26600000000000001</v>
      </c>
      <c r="E55" s="23">
        <v>0.22900000000000001</v>
      </c>
      <c r="F55" s="23">
        <v>0.218</v>
      </c>
      <c r="G55" s="23">
        <v>0.192</v>
      </c>
      <c r="H55" s="23">
        <v>0.186</v>
      </c>
      <c r="I55" s="23">
        <v>0.17499999999999999</v>
      </c>
      <c r="J55" s="23">
        <v>0.13900000000000001</v>
      </c>
      <c r="K55" s="52" t="s">
        <v>353</v>
      </c>
      <c r="L55" s="15">
        <v>1.52</v>
      </c>
      <c r="M55" s="15">
        <v>2.63</v>
      </c>
      <c r="N55" s="23">
        <v>2.7719999999999998</v>
      </c>
      <c r="O55" s="23">
        <f t="shared" si="1"/>
        <v>0.42205323193916344</v>
      </c>
      <c r="P55" s="23">
        <f t="shared" si="2"/>
        <v>0.40095057034220527</v>
      </c>
    </row>
    <row r="56" spans="1:16" x14ac:dyDescent="0.2">
      <c r="A56" s="230"/>
      <c r="B56" s="52" t="s">
        <v>142</v>
      </c>
      <c r="C56" s="52" t="s">
        <v>354</v>
      </c>
      <c r="D56" s="23">
        <v>0.308</v>
      </c>
      <c r="E56" s="23">
        <v>0.248</v>
      </c>
      <c r="F56" s="23">
        <v>0.23200000000000001</v>
      </c>
      <c r="G56" s="23">
        <v>0.19400000000000001</v>
      </c>
      <c r="H56" s="23">
        <v>0.184</v>
      </c>
      <c r="I56" s="23">
        <v>0.17399999999999999</v>
      </c>
      <c r="J56" s="23">
        <v>0.13200000000000001</v>
      </c>
      <c r="K56" s="52" t="s">
        <v>355</v>
      </c>
      <c r="L56" s="15">
        <v>1.36</v>
      </c>
      <c r="M56" s="15">
        <v>2.52</v>
      </c>
      <c r="N56" s="23">
        <v>16.169</v>
      </c>
      <c r="O56" s="23">
        <f t="shared" si="1"/>
        <v>0.46031746031746024</v>
      </c>
      <c r="P56" s="23">
        <f t="shared" si="2"/>
        <v>0.43730158730158719</v>
      </c>
    </row>
    <row r="58" spans="1:16" ht="15.75" x14ac:dyDescent="0.2">
      <c r="A58" s="229" t="s">
        <v>136</v>
      </c>
      <c r="B58" s="229" t="s">
        <v>137</v>
      </c>
      <c r="C58" s="229" t="s">
        <v>179</v>
      </c>
      <c r="D58" s="228" t="s">
        <v>213</v>
      </c>
      <c r="E58" s="228"/>
      <c r="F58" s="228"/>
      <c r="G58" s="228"/>
      <c r="H58" s="228"/>
      <c r="I58" s="228"/>
      <c r="J58" s="228"/>
    </row>
    <row r="59" spans="1:16" x14ac:dyDescent="0.2">
      <c r="A59" s="277"/>
      <c r="B59" s="277"/>
      <c r="C59" s="277"/>
      <c r="D59" s="52">
        <v>-2</v>
      </c>
      <c r="E59" s="52">
        <v>-6</v>
      </c>
      <c r="F59" s="52">
        <v>-10</v>
      </c>
      <c r="G59" s="52">
        <v>-30</v>
      </c>
      <c r="H59" s="52">
        <v>-60</v>
      </c>
      <c r="I59" s="52">
        <v>-100</v>
      </c>
      <c r="J59" s="52">
        <v>-1500</v>
      </c>
    </row>
    <row r="60" spans="1:16" ht="18.75" x14ac:dyDescent="0.2">
      <c r="A60" s="230"/>
      <c r="B60" s="230"/>
      <c r="C60" s="230"/>
      <c r="D60" s="256" t="s">
        <v>458</v>
      </c>
      <c r="E60" s="257"/>
      <c r="F60" s="257"/>
      <c r="G60" s="257"/>
      <c r="H60" s="257"/>
      <c r="I60" s="257"/>
      <c r="J60" s="258"/>
    </row>
    <row r="61" spans="1:16" x14ac:dyDescent="0.2">
      <c r="A61" s="229" t="s">
        <v>157</v>
      </c>
      <c r="B61" s="52" t="s">
        <v>138</v>
      </c>
      <c r="C61" s="52" t="s">
        <v>346</v>
      </c>
      <c r="D61" s="23">
        <f>D52*$L52</f>
        <v>0.39053999999999994</v>
      </c>
      <c r="E61" s="23">
        <f t="shared" ref="E61:J61" si="3">E52*$L52</f>
        <v>0.36569999999999997</v>
      </c>
      <c r="F61" s="23">
        <f t="shared" si="3"/>
        <v>0.35327999999999998</v>
      </c>
      <c r="G61" s="23">
        <f t="shared" si="3"/>
        <v>0.32981999999999995</v>
      </c>
      <c r="H61" s="23">
        <f t="shared" si="3"/>
        <v>0.32016</v>
      </c>
      <c r="I61" s="23">
        <f t="shared" si="3"/>
        <v>0.30635999999999997</v>
      </c>
      <c r="J61" s="23">
        <f t="shared" si="3"/>
        <v>0.19457999999999998</v>
      </c>
    </row>
    <row r="62" spans="1:16" x14ac:dyDescent="0.2">
      <c r="A62" s="277"/>
      <c r="B62" s="14" t="s">
        <v>140</v>
      </c>
      <c r="C62" s="52" t="s">
        <v>348</v>
      </c>
      <c r="D62" s="23">
        <f t="shared" ref="D62:J62" si="4">D53*$L53</f>
        <v>0.35574</v>
      </c>
      <c r="E62" s="23">
        <f t="shared" si="4"/>
        <v>0.32801999999999998</v>
      </c>
      <c r="F62" s="23">
        <f t="shared" si="4"/>
        <v>0.32185999999999998</v>
      </c>
      <c r="G62" s="23">
        <f t="shared" si="4"/>
        <v>0.30338000000000004</v>
      </c>
      <c r="H62" s="23">
        <f t="shared" si="4"/>
        <v>0.29722000000000004</v>
      </c>
      <c r="I62" s="23">
        <f t="shared" si="4"/>
        <v>0.28644000000000003</v>
      </c>
      <c r="J62" s="23">
        <f t="shared" si="4"/>
        <v>0.21867999999999999</v>
      </c>
    </row>
    <row r="63" spans="1:16" x14ac:dyDescent="0.2">
      <c r="A63" s="277"/>
      <c r="B63" s="52" t="s">
        <v>139</v>
      </c>
      <c r="C63" s="52" t="s">
        <v>350</v>
      </c>
      <c r="D63" s="23">
        <f t="shared" ref="D63:J63" si="5">D54*$L54</f>
        <v>0.36499999999999999</v>
      </c>
      <c r="E63" s="23">
        <f t="shared" si="5"/>
        <v>0.33434000000000003</v>
      </c>
      <c r="F63" s="23">
        <f t="shared" si="5"/>
        <v>0.32412000000000002</v>
      </c>
      <c r="G63" s="23">
        <f t="shared" si="5"/>
        <v>0.29783999999999999</v>
      </c>
      <c r="H63" s="23">
        <f t="shared" si="5"/>
        <v>0.29199999999999998</v>
      </c>
      <c r="I63" s="23">
        <f t="shared" si="5"/>
        <v>0.28032000000000001</v>
      </c>
      <c r="J63" s="23">
        <f t="shared" si="5"/>
        <v>0.21607999999999999</v>
      </c>
    </row>
    <row r="64" spans="1:16" x14ac:dyDescent="0.2">
      <c r="A64" s="277"/>
      <c r="B64" s="52" t="s">
        <v>141</v>
      </c>
      <c r="C64" s="52" t="s">
        <v>352</v>
      </c>
      <c r="D64" s="23">
        <f t="shared" ref="D64:J64" si="6">D55*$L55</f>
        <v>0.40432000000000001</v>
      </c>
      <c r="E64" s="23">
        <f t="shared" si="6"/>
        <v>0.34808</v>
      </c>
      <c r="F64" s="23">
        <f t="shared" si="6"/>
        <v>0.33135999999999999</v>
      </c>
      <c r="G64" s="23">
        <f t="shared" si="6"/>
        <v>0.29183999999999999</v>
      </c>
      <c r="H64" s="23">
        <f t="shared" si="6"/>
        <v>0.28272000000000003</v>
      </c>
      <c r="I64" s="23">
        <f t="shared" si="6"/>
        <v>0.26599999999999996</v>
      </c>
      <c r="J64" s="23">
        <f t="shared" si="6"/>
        <v>0.21128000000000002</v>
      </c>
    </row>
    <row r="65" spans="1:20" x14ac:dyDescent="0.2">
      <c r="A65" s="230"/>
      <c r="B65" s="52" t="s">
        <v>142</v>
      </c>
      <c r="C65" s="52" t="s">
        <v>354</v>
      </c>
      <c r="D65" s="23">
        <f t="shared" ref="D65:J65" si="7">D56*$L56</f>
        <v>0.41888000000000003</v>
      </c>
      <c r="E65" s="23">
        <f t="shared" si="7"/>
        <v>0.33728000000000002</v>
      </c>
      <c r="F65" s="23">
        <f t="shared" si="7"/>
        <v>0.31552000000000002</v>
      </c>
      <c r="G65" s="23">
        <f t="shared" si="7"/>
        <v>0.26384000000000002</v>
      </c>
      <c r="H65" s="23">
        <f t="shared" si="7"/>
        <v>0.25024000000000002</v>
      </c>
      <c r="I65" s="23">
        <f t="shared" si="7"/>
        <v>0.23663999999999999</v>
      </c>
      <c r="J65" s="23">
        <f t="shared" si="7"/>
        <v>0.17952000000000001</v>
      </c>
    </row>
    <row r="66" spans="1:20" ht="15.6" thickBot="1" x14ac:dyDescent="0.3"/>
    <row r="67" spans="1:20" ht="16.149999999999999" thickBot="1" x14ac:dyDescent="0.35">
      <c r="A67" s="286" t="s">
        <v>411</v>
      </c>
      <c r="B67" s="287"/>
      <c r="C67" s="89"/>
      <c r="D67" s="89"/>
      <c r="E67" s="89"/>
      <c r="F67" s="89"/>
      <c r="G67" s="89"/>
      <c r="H67" s="89"/>
      <c r="I67" s="89"/>
      <c r="J67" s="89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x14ac:dyDescent="0.2">
      <c r="A68" s="281" t="s">
        <v>137</v>
      </c>
      <c r="B68" s="262" t="s">
        <v>413</v>
      </c>
      <c r="C68" s="96"/>
      <c r="D68" s="96"/>
      <c r="E68" s="96"/>
      <c r="F68" s="96"/>
      <c r="G68" s="96"/>
      <c r="H68" s="96"/>
      <c r="I68" s="96"/>
      <c r="J68" s="96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x14ac:dyDescent="0.2">
      <c r="A69" s="282"/>
      <c r="B69" s="263"/>
      <c r="C69" s="96"/>
      <c r="D69" s="96"/>
      <c r="E69" s="96"/>
      <c r="F69" s="96"/>
      <c r="G69" s="96"/>
      <c r="H69" s="96"/>
      <c r="I69" s="96"/>
      <c r="J69" s="96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x14ac:dyDescent="0.2">
      <c r="A70" s="283"/>
      <c r="B70" s="263"/>
      <c r="C70" s="96"/>
      <c r="D70" s="96"/>
      <c r="E70" s="96"/>
      <c r="F70" s="96"/>
      <c r="G70" s="96"/>
      <c r="H70" s="96"/>
      <c r="I70" s="96"/>
      <c r="J70" s="96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x14ac:dyDescent="0.25">
      <c r="A71" s="153" t="s">
        <v>138</v>
      </c>
      <c r="B71" s="138" t="s">
        <v>432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15.6" thickBot="1" x14ac:dyDescent="0.3">
      <c r="A72" s="148" t="s">
        <v>142</v>
      </c>
      <c r="B72" s="149" t="s">
        <v>431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</sheetData>
  <mergeCells count="71">
    <mergeCell ref="M49:M50"/>
    <mergeCell ref="N49:N50"/>
    <mergeCell ref="L51:M51"/>
    <mergeCell ref="B41:B45"/>
    <mergeCell ref="K49:K51"/>
    <mergeCell ref="L49:L50"/>
    <mergeCell ref="D43:E43"/>
    <mergeCell ref="D44:E44"/>
    <mergeCell ref="D45:E45"/>
    <mergeCell ref="D41:E41"/>
    <mergeCell ref="D42:E42"/>
    <mergeCell ref="A52:A56"/>
    <mergeCell ref="A49:A51"/>
    <mergeCell ref="B49:B51"/>
    <mergeCell ref="C49:C51"/>
    <mergeCell ref="D49:J49"/>
    <mergeCell ref="D51:J51"/>
    <mergeCell ref="A37:I37"/>
    <mergeCell ref="A39:A40"/>
    <mergeCell ref="B39:B40"/>
    <mergeCell ref="C39:C40"/>
    <mergeCell ref="D39:E40"/>
    <mergeCell ref="B31:B35"/>
    <mergeCell ref="E32:F32"/>
    <mergeCell ref="K32:L32"/>
    <mergeCell ref="E33:F33"/>
    <mergeCell ref="K33:L33"/>
    <mergeCell ref="E34:F34"/>
    <mergeCell ref="K34:L34"/>
    <mergeCell ref="E31:F31"/>
    <mergeCell ref="K31:L31"/>
    <mergeCell ref="E35:F35"/>
    <mergeCell ref="K35:L35"/>
    <mergeCell ref="H20:J20"/>
    <mergeCell ref="B29:B30"/>
    <mergeCell ref="C29:C30"/>
    <mergeCell ref="E29:F30"/>
    <mergeCell ref="K29:L30"/>
    <mergeCell ref="G30:J30"/>
    <mergeCell ref="A29:A30"/>
    <mergeCell ref="A68:A70"/>
    <mergeCell ref="B68:B70"/>
    <mergeCell ref="R20:T20"/>
    <mergeCell ref="W20:AB20"/>
    <mergeCell ref="C19:C20"/>
    <mergeCell ref="B21:B25"/>
    <mergeCell ref="D21:E21"/>
    <mergeCell ref="D22:E22"/>
    <mergeCell ref="D23:E23"/>
    <mergeCell ref="D24:E24"/>
    <mergeCell ref="B19:B20"/>
    <mergeCell ref="D25:E25"/>
    <mergeCell ref="A19:A20"/>
    <mergeCell ref="D19:E20"/>
    <mergeCell ref="F19:G19"/>
    <mergeCell ref="P49:P50"/>
    <mergeCell ref="O49:O50"/>
    <mergeCell ref="A1:E1"/>
    <mergeCell ref="A67:B67"/>
    <mergeCell ref="A17:AC17"/>
    <mergeCell ref="A47:O47"/>
    <mergeCell ref="A58:A60"/>
    <mergeCell ref="B58:B60"/>
    <mergeCell ref="C58:C60"/>
    <mergeCell ref="D58:J58"/>
    <mergeCell ref="A61:A65"/>
    <mergeCell ref="D60:J60"/>
    <mergeCell ref="K20:N20"/>
    <mergeCell ref="O20:Q20"/>
    <mergeCell ref="D29:D30"/>
    <mergeCell ref="A27:L27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21</vt:i4>
      </vt:variant>
    </vt:vector>
  </HeadingPairs>
  <TitlesOfParts>
    <vt:vector size="21" baseType="lpstr">
      <vt:lpstr>Aimorés</vt:lpstr>
      <vt:lpstr>Araçuaí</vt:lpstr>
      <vt:lpstr>Araxá</vt:lpstr>
      <vt:lpstr>Bambuí</vt:lpstr>
      <vt:lpstr>Caratinga</vt:lpstr>
      <vt:lpstr>Curvelo</vt:lpstr>
      <vt:lpstr>Itamarandiba</vt:lpstr>
      <vt:lpstr>Ituiutaba</vt:lpstr>
      <vt:lpstr>Janaúba</vt:lpstr>
      <vt:lpstr>Lavras</vt:lpstr>
      <vt:lpstr>Machado</vt:lpstr>
      <vt:lpstr>Montes Claros</vt:lpstr>
      <vt:lpstr>Paracatu</vt:lpstr>
      <vt:lpstr>Pompéu</vt:lpstr>
      <vt:lpstr>Pres. Olegário</vt:lpstr>
      <vt:lpstr>Sete Lagoas</vt:lpstr>
      <vt:lpstr>Uberaba</vt:lpstr>
      <vt:lpstr>Unaí - Escola técnica</vt:lpstr>
      <vt:lpstr>Unaí - Palmeiras</vt:lpstr>
      <vt:lpstr>Viçosa</vt:lpstr>
      <vt:lpstr>Suprimento de N Solos Cerrado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NFIT</dc:creator>
  <cp:lastModifiedBy>rlacerda</cp:lastModifiedBy>
  <dcterms:created xsi:type="dcterms:W3CDTF">2013-10-02T11:19:23Z</dcterms:created>
  <dcterms:modified xsi:type="dcterms:W3CDTF">2022-12-12T17:29:39Z</dcterms:modified>
</cp:coreProperties>
</file>