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ngela\Documents\"/>
    </mc:Choice>
  </mc:AlternateContent>
  <bookViews>
    <workbookView xWindow="0" yWindow="0" windowWidth="15360" windowHeight="5100"/>
  </bookViews>
  <sheets>
    <sheet name=" Anexo 1-Palhada" sheetId="2" r:id="rId1"/>
    <sheet name="Anexo 2-Umidade Grav." sheetId="1" r:id="rId2"/>
    <sheet name="Anexo 3-Emergência" sheetId="3" r:id="rId3"/>
    <sheet name="Anexo4-Número de Folhas" sheetId="4" r:id="rId4"/>
    <sheet name="Anexo 5-Florescimento" sheetId="6" r:id="rId5"/>
    <sheet name="Anexo 6- Mat. Fisiológica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 l="1"/>
  <c r="E16" i="7"/>
  <c r="B16" i="7"/>
  <c r="C16" i="7"/>
  <c r="B15" i="7"/>
  <c r="C15" i="7"/>
  <c r="E14" i="7"/>
  <c r="C14" i="7"/>
  <c r="B14" i="7"/>
  <c r="E13" i="7"/>
  <c r="C13" i="7"/>
  <c r="B13" i="7"/>
  <c r="E12" i="7"/>
  <c r="C12" i="7"/>
  <c r="B12" i="7"/>
  <c r="E11" i="7"/>
  <c r="C11" i="7"/>
  <c r="B11" i="7"/>
  <c r="E10" i="7"/>
  <c r="C10" i="7"/>
  <c r="B10" i="7"/>
  <c r="G14" i="6"/>
  <c r="G13" i="6"/>
  <c r="G12" i="6"/>
  <c r="G11" i="6"/>
  <c r="G10" i="6"/>
  <c r="E11" i="6"/>
  <c r="E12" i="6"/>
  <c r="E13" i="6"/>
  <c r="E14" i="6"/>
  <c r="E10" i="6"/>
  <c r="C10" i="6"/>
  <c r="C14" i="6" l="1"/>
  <c r="B14" i="6"/>
  <c r="C13" i="6"/>
  <c r="B13" i="6"/>
  <c r="C12" i="6"/>
  <c r="B12" i="6"/>
  <c r="C11" i="6"/>
  <c r="B11" i="6"/>
  <c r="B10" i="6"/>
  <c r="B16" i="4"/>
  <c r="C16" i="4"/>
  <c r="B17" i="4"/>
  <c r="C17" i="4"/>
  <c r="C12" i="4"/>
  <c r="C11" i="4"/>
  <c r="C10" i="4"/>
  <c r="C15" i="4"/>
  <c r="B15" i="4"/>
  <c r="C14" i="4"/>
  <c r="B14" i="4"/>
  <c r="C13" i="4"/>
  <c r="B13" i="4"/>
  <c r="B12" i="4"/>
  <c r="B11" i="4"/>
  <c r="B10" i="4"/>
  <c r="C9" i="4"/>
  <c r="B9" i="4"/>
  <c r="E10" i="3"/>
  <c r="E11" i="3"/>
  <c r="E12" i="3"/>
  <c r="E14" i="3"/>
  <c r="E15" i="3"/>
  <c r="E16" i="3"/>
  <c r="E13" i="3"/>
  <c r="B16" i="3"/>
  <c r="C16" i="3"/>
  <c r="C15" i="3"/>
  <c r="C14" i="3"/>
  <c r="B12" i="3"/>
  <c r="C12" i="3"/>
  <c r="B13" i="3"/>
  <c r="C13" i="3"/>
  <c r="B14" i="3"/>
  <c r="B15" i="3"/>
  <c r="C11" i="3"/>
  <c r="B11" i="3"/>
  <c r="C10" i="3"/>
  <c r="B10" i="3"/>
  <c r="C23" i="1"/>
  <c r="C22" i="1"/>
  <c r="C15" i="1"/>
  <c r="C14" i="1"/>
  <c r="C7" i="2"/>
  <c r="C6" i="2"/>
  <c r="E12" i="2"/>
  <c r="F12" i="2"/>
  <c r="E13" i="2"/>
  <c r="F13" i="2"/>
  <c r="E14" i="2"/>
  <c r="F14" i="2"/>
  <c r="F11" i="2"/>
  <c r="E11" i="2"/>
  <c r="D23" i="1"/>
  <c r="E23" i="1"/>
  <c r="E22" i="1"/>
  <c r="D22" i="1"/>
  <c r="B23" i="1"/>
  <c r="B22" i="1"/>
  <c r="L15" i="1"/>
  <c r="M15" i="1" s="1"/>
  <c r="G15" i="1"/>
  <c r="H15" i="1" s="1"/>
  <c r="L14" i="1"/>
  <c r="M14" i="1" s="1"/>
  <c r="G14" i="1"/>
  <c r="H14" i="1" s="1"/>
  <c r="B15" i="1"/>
  <c r="B14" i="1"/>
  <c r="F15" i="2" l="1"/>
</calcChain>
</file>

<file path=xl/sharedStrings.xml><?xml version="1.0" encoding="utf-8"?>
<sst xmlns="http://schemas.openxmlformats.org/spreadsheetml/2006/main" count="230" uniqueCount="75">
  <si>
    <t>Experimento:</t>
  </si>
  <si>
    <t>Ensaio de cultivares para modelagem</t>
  </si>
  <si>
    <t>Data do Plantio:</t>
  </si>
  <si>
    <t>Dia Juliano:</t>
  </si>
  <si>
    <t>Primeiro dia do Ano:</t>
  </si>
  <si>
    <t>Densidade do solo:</t>
  </si>
  <si>
    <t>0-5</t>
  </si>
  <si>
    <t>5-10'</t>
  </si>
  <si>
    <t>10-30'</t>
  </si>
  <si>
    <t>30-50</t>
  </si>
  <si>
    <t>50-70</t>
  </si>
  <si>
    <t>70-90</t>
  </si>
  <si>
    <t>90-110</t>
  </si>
  <si>
    <t>Data</t>
  </si>
  <si>
    <t>DAS</t>
  </si>
  <si>
    <t>Dia Juliano</t>
  </si>
  <si>
    <t>Peso Úmido</t>
  </si>
  <si>
    <t>Tara</t>
  </si>
  <si>
    <t>Peso Seco</t>
  </si>
  <si>
    <t>Umidade em Peso</t>
  </si>
  <si>
    <t>(g)</t>
  </si>
  <si>
    <t>Prof (cm)</t>
  </si>
  <si>
    <t>Umidade em Volume</t>
  </si>
  <si>
    <t>0-5 cm</t>
  </si>
  <si>
    <t>...</t>
  </si>
  <si>
    <t>5-10 cm</t>
  </si>
  <si>
    <r>
      <t>(g cm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>)</t>
    </r>
  </si>
  <si>
    <r>
      <t>(g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</si>
  <si>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>)</t>
    </r>
  </si>
  <si>
    <t>Planilha Consolidada Preparada para Criar Arquivo tipo T</t>
  </si>
  <si>
    <t>Data da Amostragem:</t>
  </si>
  <si>
    <t>Bloco 1</t>
  </si>
  <si>
    <t>Bloco 2</t>
  </si>
  <si>
    <t>Bloco 3</t>
  </si>
  <si>
    <t>Bloco 4</t>
  </si>
  <si>
    <t>Média</t>
  </si>
  <si>
    <t>Peso Fresco</t>
  </si>
  <si>
    <t>Área de Coleta: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</si>
  <si>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</si>
  <si>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Matéria Seca</t>
  </si>
  <si>
    <t>(%)</t>
  </si>
  <si>
    <t>Massa Seca</t>
  </si>
  <si>
    <r>
      <t>(kg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</si>
  <si>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DAS:</t>
  </si>
  <si>
    <t>Comprimento da Linha:</t>
  </si>
  <si>
    <t>metros</t>
  </si>
  <si>
    <t>No. Plântulas</t>
  </si>
  <si>
    <t>População Inicial</t>
  </si>
  <si>
    <t>Espaçamento entre Fileiras:</t>
  </si>
  <si>
    <r>
      <t>(pl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</si>
  <si>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pl</t>
  </si>
  <si>
    <t>Planta 1</t>
  </si>
  <si>
    <t>Planta 2</t>
  </si>
  <si>
    <t>Planta 3</t>
  </si>
  <si>
    <t>no. Folhas (leaf tip)</t>
  </si>
  <si>
    <t>no. Folhas (colar aparecendo)</t>
  </si>
  <si>
    <t>Média de Número de Folhas</t>
  </si>
  <si>
    <t>Média de Número de Folhas com Colar Aparecendo</t>
  </si>
  <si>
    <t>Número de Plantas Monitoradas:</t>
  </si>
  <si>
    <t>plantas</t>
  </si>
  <si>
    <t>No. de Plantas Soltando Pólen no Terço Médio do Pendão</t>
  </si>
  <si>
    <t>Porcentagem de Plantas Pendoadas</t>
  </si>
  <si>
    <t>(pl)</t>
  </si>
  <si>
    <t>No. de Plantas Com 2 cm de Cabelo na Boneca</t>
  </si>
  <si>
    <t>Porcentagem de Plantas com Boneca</t>
  </si>
  <si>
    <t>Número de Grãos Monitorados:</t>
  </si>
  <si>
    <t>No. de Grãos com a Camada Preta</t>
  </si>
  <si>
    <t>Porcentagem de Grãos com a Camada Preta</t>
  </si>
  <si>
    <t>(grãos)</t>
  </si>
  <si>
    <t>Anexo 2 (Dados Ficticios)</t>
  </si>
  <si>
    <t>Anexo 1 (Dados ficticios)</t>
  </si>
  <si>
    <t>Anexo 3 (Dados Ficticios)</t>
  </si>
  <si>
    <t>Anexo 4 (Dados Ficticious)</t>
  </si>
  <si>
    <t>Anexo 5 (Dados Ficticios)</t>
  </si>
  <si>
    <t>Anexo 6 (Dados Ficticios)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</si>
</sst>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165" fontId="1" fillId="0" borderId="1" xfId="0" applyNumberFormat="1" applyFont="1" applyBorder="1"/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166" fontId="0" fillId="0" borderId="0" xfId="0" applyNumberFormat="1"/>
    <xf numFmtId="1" fontId="1" fillId="0" borderId="0" xfId="0" applyNumberFormat="1" applyFont="1"/>
    <xf numFmtId="1" fontId="3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2" fontId="1" fillId="0" borderId="0" xfId="0" applyNumberFormat="1" applyFont="1"/>
    <xf numFmtId="1" fontId="0" fillId="0" borderId="1" xfId="0" applyNumberFormat="1" applyBorder="1"/>
    <xf numFmtId="14" fontId="1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1" fontId="0" fillId="0" borderId="1" xfId="0" applyNumberFormat="1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16329</xdr:colOff>
      <xdr:row>9</xdr:row>
      <xdr:rowOff>97972</xdr:rowOff>
    </xdr:from>
    <xdr:to>
      <xdr:col>8</xdr:col>
      <xdr:colOff>473529</xdr:colOff>
      <xdr:row>13</xdr:row>
      <xdr:rowOff>27214</xdr:rowOff>
    </xdr:to>
    <xdr:sp macro="" textlink="">
      <xdr:nvSpPr>
        <xdr:cNvPr id="2" name="Texto Explicativo: Linha 1">
          <a:extLst>
            <a:ext uri="{FF2B5EF4-FFF2-40B4-BE49-F238E27FC236}">
              <a16:creationId xmlns:a16="http://schemas.microsoft.com/office/drawing/2014/main" id="{1145E849-D2A0-447F-B27A-02F0A653EC76}"/>
            </a:ext>
          </a:extLst>
        </xdr:cNvPr>
        <xdr:cNvSpPr/>
      </xdr:nvSpPr>
      <xdr:spPr>
        <a:xfrm>
          <a:off x="4533900" y="2041072"/>
          <a:ext cx="1676400" cy="669471"/>
        </a:xfrm>
        <a:prstGeom prst="borderCallout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ysClr val="windowText" lastClr="000000"/>
              </a:solidFill>
            </a:rPr>
            <a:t>Data da emergência e população inicial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440871</xdr:colOff>
      <xdr:row>19</xdr:row>
      <xdr:rowOff>10887</xdr:rowOff>
    </xdr:from>
    <xdr:to>
      <xdr:col>3</xdr:col>
      <xdr:colOff>27214</xdr:colOff>
      <xdr:row>21</xdr:row>
      <xdr:rowOff>103414</xdr:rowOff>
    </xdr:to>
    <xdr:sp macro="" textlink="">
      <xdr:nvSpPr>
        <xdr:cNvPr id="3" name="Texto Explicativo: Linha 2">
          <a:extLst>
            <a:ext uri="{FF2B5EF4-FFF2-40B4-BE49-F238E27FC236}">
              <a16:creationId xmlns:a16="http://schemas.microsoft.com/office/drawing/2014/main" id="{316131DB-FF97-4563-973D-9A097A2CC950}"/>
            </a:ext>
          </a:extLst>
        </xdr:cNvPr>
        <xdr:cNvSpPr/>
      </xdr:nvSpPr>
      <xdr:spPr>
        <a:xfrm>
          <a:off x="1208314" y="4397830"/>
          <a:ext cx="1676400" cy="462641"/>
        </a:xfrm>
        <a:prstGeom prst="borderCallout1">
          <a:avLst>
            <a:gd name="adj1" fmla="val 45579"/>
            <a:gd name="adj2" fmla="val -541"/>
            <a:gd name="adj3" fmla="val -94004"/>
            <a:gd name="adj4" fmla="val -29242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ysClr val="windowText" lastClr="000000"/>
              </a:solidFill>
            </a:rPr>
            <a:t>Data da emissão da folha bandeira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462642</xdr:colOff>
      <xdr:row>14</xdr:row>
      <xdr:rowOff>174173</xdr:rowOff>
    </xdr:from>
    <xdr:to>
      <xdr:col>1</xdr:col>
      <xdr:colOff>1126670</xdr:colOff>
      <xdr:row>17</xdr:row>
      <xdr:rowOff>81642</xdr:rowOff>
    </xdr:to>
    <xdr:sp macro="" textlink="">
      <xdr:nvSpPr>
        <xdr:cNvPr id="2" name="Texto Explicativo: Linha 1">
          <a:extLst>
            <a:ext uri="{FF2B5EF4-FFF2-40B4-BE49-F238E27FC236}">
              <a16:creationId xmlns:a16="http://schemas.microsoft.com/office/drawing/2014/main" id="{38A3E213-81FC-4D85-92EB-257021E4F776}"/>
            </a:ext>
          </a:extLst>
        </xdr:cNvPr>
        <xdr:cNvSpPr/>
      </xdr:nvSpPr>
      <xdr:spPr>
        <a:xfrm>
          <a:off x="462642" y="3597730"/>
          <a:ext cx="1431471" cy="462641"/>
        </a:xfrm>
        <a:prstGeom prst="borderCallout1">
          <a:avLst>
            <a:gd name="adj1" fmla="val 45579"/>
            <a:gd name="adj2" fmla="val -541"/>
            <a:gd name="adj3" fmla="val -101063"/>
            <a:gd name="adj4" fmla="val -1137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ysClr val="windowText" lastClr="000000"/>
              </a:solidFill>
            </a:rPr>
            <a:t>Data do pendoamento</a:t>
          </a:r>
        </a:p>
        <a:p>
          <a:pPr algn="l"/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277585</xdr:colOff>
      <xdr:row>15</xdr:row>
      <xdr:rowOff>2</xdr:rowOff>
    </xdr:from>
    <xdr:to>
      <xdr:col>4</xdr:col>
      <xdr:colOff>408213</xdr:colOff>
      <xdr:row>17</xdr:row>
      <xdr:rowOff>92528</xdr:rowOff>
    </xdr:to>
    <xdr:sp macro="" textlink="">
      <xdr:nvSpPr>
        <xdr:cNvPr id="3" name="Texto Explicativo: Linha 2">
          <a:extLst>
            <a:ext uri="{FF2B5EF4-FFF2-40B4-BE49-F238E27FC236}">
              <a16:creationId xmlns:a16="http://schemas.microsoft.com/office/drawing/2014/main" id="{01B69F75-B547-48AA-B227-7907D9605F52}"/>
            </a:ext>
          </a:extLst>
        </xdr:cNvPr>
        <xdr:cNvSpPr/>
      </xdr:nvSpPr>
      <xdr:spPr>
        <a:xfrm>
          <a:off x="2890156" y="3608616"/>
          <a:ext cx="1431471" cy="462641"/>
        </a:xfrm>
        <a:prstGeom prst="borderCallout1">
          <a:avLst>
            <a:gd name="adj1" fmla="val 45579"/>
            <a:gd name="adj2" fmla="val -541"/>
            <a:gd name="adj3" fmla="val -138710"/>
            <a:gd name="adj4" fmla="val -150535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ysClr val="windowText" lastClr="000000"/>
              </a:solidFill>
            </a:rPr>
            <a:t>Data do embonecamento</a:t>
          </a:r>
        </a:p>
        <a:p>
          <a:pPr algn="l"/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370113</xdr:colOff>
      <xdr:row>19</xdr:row>
      <xdr:rowOff>108857</xdr:rowOff>
    </xdr:from>
    <xdr:to>
      <xdr:col>3</xdr:col>
      <xdr:colOff>1219201</xdr:colOff>
      <xdr:row>22</xdr:row>
      <xdr:rowOff>16327</xdr:rowOff>
    </xdr:to>
    <xdr:sp macro="" textlink="">
      <xdr:nvSpPr>
        <xdr:cNvPr id="2" name="Texto Explicativo: Linha 1">
          <a:extLst>
            <a:ext uri="{FF2B5EF4-FFF2-40B4-BE49-F238E27FC236}">
              <a16:creationId xmlns:a16="http://schemas.microsoft.com/office/drawing/2014/main" id="{C7AE1D08-67FC-4E2E-9D4B-BFDAF0A7C995}"/>
            </a:ext>
          </a:extLst>
        </xdr:cNvPr>
        <xdr:cNvSpPr/>
      </xdr:nvSpPr>
      <xdr:spPr>
        <a:xfrm>
          <a:off x="1137556" y="4457700"/>
          <a:ext cx="2694216" cy="462641"/>
        </a:xfrm>
        <a:prstGeom prst="borderCallout1">
          <a:avLst>
            <a:gd name="adj1" fmla="val 45579"/>
            <a:gd name="adj2" fmla="val -541"/>
            <a:gd name="adj3" fmla="val -265770"/>
            <a:gd name="adj4" fmla="val -1479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ysClr val="windowText" lastClr="000000"/>
              </a:solidFill>
            </a:rPr>
            <a:t>Data maturidade fisiológica deve ser interpolada, ou seja aos</a:t>
          </a:r>
          <a:r>
            <a:rPr lang="pt-BR" sz="1100" baseline="0">
              <a:solidFill>
                <a:sysClr val="windowText" lastClr="000000"/>
              </a:solidFill>
            </a:rPr>
            <a:t> 118 DAS</a:t>
          </a:r>
          <a:endParaRPr lang="pt-BR" sz="1100">
            <a:solidFill>
              <a:sysClr val="windowText" lastClr="000000"/>
            </a:solidFill>
          </a:endParaRPr>
        </a:p>
        <a:p>
          <a:pPr algn="l"/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A3" sqref="A3"/>
    </sheetView>
  </sheetViews>
  <sheetFormatPr defaultRowHeight="15" x14ac:dyDescent="0.25"/>
  <cols>
    <col min="2" max="2" width="16.140625" customWidth="1"/>
    <col min="3" max="3" width="13.5703125" customWidth="1"/>
    <col min="8" max="8" width="10.5703125" bestFit="1" customWidth="1"/>
  </cols>
  <sheetData>
    <row r="1" spans="1:10" ht="18.75" x14ac:dyDescent="0.3">
      <c r="A1" s="18" t="s">
        <v>70</v>
      </c>
      <c r="I1" s="13"/>
    </row>
    <row r="2" spans="1:10" ht="15.75" x14ac:dyDescent="0.25">
      <c r="A2" s="14" t="s">
        <v>0</v>
      </c>
      <c r="B2" s="14"/>
      <c r="C2" s="14" t="s">
        <v>1</v>
      </c>
      <c r="D2" s="14"/>
      <c r="E2" s="14"/>
      <c r="F2" s="14"/>
      <c r="I2" s="13"/>
      <c r="J2" s="13"/>
    </row>
    <row r="3" spans="1:10" ht="17.25" x14ac:dyDescent="0.25">
      <c r="A3" s="14" t="s">
        <v>2</v>
      </c>
      <c r="B3" s="14"/>
      <c r="C3" s="15">
        <v>43470</v>
      </c>
      <c r="D3" s="14"/>
      <c r="E3" s="14" t="s">
        <v>37</v>
      </c>
      <c r="F3" s="14"/>
      <c r="H3">
        <v>1</v>
      </c>
      <c r="I3" t="s">
        <v>38</v>
      </c>
      <c r="J3" s="4"/>
    </row>
    <row r="4" spans="1:10" ht="15.75" x14ac:dyDescent="0.25">
      <c r="A4" s="14" t="s">
        <v>4</v>
      </c>
      <c r="B4" s="14"/>
      <c r="C4" s="15">
        <v>43466</v>
      </c>
      <c r="D4" s="14"/>
      <c r="E4" s="14" t="s">
        <v>30</v>
      </c>
      <c r="F4" s="14"/>
      <c r="H4" s="1">
        <v>43469</v>
      </c>
      <c r="I4" s="2"/>
      <c r="J4" s="4"/>
    </row>
    <row r="5" spans="1:10" ht="15.75" x14ac:dyDescent="0.25">
      <c r="A5" s="14"/>
      <c r="B5" s="14"/>
      <c r="C5" s="15"/>
      <c r="D5" s="14"/>
      <c r="E5" s="14"/>
      <c r="F5" s="14"/>
      <c r="H5" s="1"/>
      <c r="I5" s="2"/>
      <c r="J5" s="4"/>
    </row>
    <row r="6" spans="1:10" ht="15.75" x14ac:dyDescent="0.25">
      <c r="A6" s="14" t="s">
        <v>3</v>
      </c>
      <c r="B6" s="14"/>
      <c r="C6" s="22">
        <f>(H4-$C$4+1)</f>
        <v>4</v>
      </c>
      <c r="D6" s="14"/>
      <c r="E6" s="14"/>
      <c r="F6" s="14"/>
      <c r="H6" s="1"/>
      <c r="I6" s="2"/>
      <c r="J6" s="4"/>
    </row>
    <row r="7" spans="1:10" ht="15.75" x14ac:dyDescent="0.25">
      <c r="A7" s="14" t="s">
        <v>43</v>
      </c>
      <c r="C7" s="23">
        <f>(H4-$C$3)</f>
        <v>-1</v>
      </c>
    </row>
    <row r="9" spans="1:10" s="5" customFormat="1" ht="30" x14ac:dyDescent="0.25">
      <c r="B9" s="5" t="s">
        <v>36</v>
      </c>
      <c r="C9" s="5" t="s">
        <v>18</v>
      </c>
      <c r="D9" s="5" t="s">
        <v>17</v>
      </c>
      <c r="E9" s="5" t="s">
        <v>39</v>
      </c>
      <c r="F9" s="5" t="s">
        <v>41</v>
      </c>
    </row>
    <row r="10" spans="1:10" s="5" customFormat="1" ht="17.25" x14ac:dyDescent="0.25">
      <c r="B10" s="5" t="s">
        <v>20</v>
      </c>
      <c r="E10" s="5" t="s">
        <v>40</v>
      </c>
      <c r="F10" s="5" t="s">
        <v>42</v>
      </c>
    </row>
    <row r="11" spans="1:10" ht="15.75" x14ac:dyDescent="0.25">
      <c r="A11" s="14" t="s">
        <v>31</v>
      </c>
      <c r="B11" s="4">
        <v>252.02</v>
      </c>
      <c r="C11">
        <v>245.32</v>
      </c>
      <c r="D11">
        <v>10.53</v>
      </c>
      <c r="E11" s="19">
        <f>((C11-D11)/(B11-D11)*100)</f>
        <v>97.225557994119839</v>
      </c>
      <c r="F11" s="20">
        <f>(((C11-D11)/1000)/$H$3)*10000</f>
        <v>2347.9</v>
      </c>
    </row>
    <row r="12" spans="1:10" ht="15.75" x14ac:dyDescent="0.25">
      <c r="A12" s="14" t="s">
        <v>32</v>
      </c>
      <c r="B12" s="4">
        <v>245.13</v>
      </c>
      <c r="C12">
        <v>237.49</v>
      </c>
      <c r="D12">
        <v>10.32</v>
      </c>
      <c r="E12" s="19">
        <f t="shared" ref="E12:E14" si="0">((C12-D12)/(B12-D12)*100)</f>
        <v>96.746305523614836</v>
      </c>
      <c r="F12" s="20">
        <f t="shared" ref="F12:F14" si="1">(((C12-D12)/1000)/$H$3)*10000</f>
        <v>2271.7000000000003</v>
      </c>
    </row>
    <row r="13" spans="1:10" ht="15.75" x14ac:dyDescent="0.25">
      <c r="A13" s="14" t="s">
        <v>33</v>
      </c>
      <c r="B13" s="4">
        <v>235.98</v>
      </c>
      <c r="C13">
        <v>226.04</v>
      </c>
      <c r="D13">
        <v>9.5399999999999991</v>
      </c>
      <c r="E13" s="19">
        <f t="shared" si="0"/>
        <v>95.610316198551487</v>
      </c>
      <c r="F13" s="20">
        <f t="shared" si="1"/>
        <v>2165</v>
      </c>
    </row>
    <row r="14" spans="1:10" ht="15.75" x14ac:dyDescent="0.25">
      <c r="A14" s="14" t="s">
        <v>34</v>
      </c>
      <c r="B14" s="4">
        <v>258.33999999999997</v>
      </c>
      <c r="C14">
        <v>249.46</v>
      </c>
      <c r="D14">
        <v>10.210000000000001</v>
      </c>
      <c r="E14" s="19">
        <f t="shared" si="0"/>
        <v>96.421230806432121</v>
      </c>
      <c r="F14" s="20">
        <f t="shared" si="1"/>
        <v>2392.5</v>
      </c>
    </row>
    <row r="15" spans="1:10" ht="15.75" x14ac:dyDescent="0.25">
      <c r="A15" s="14" t="s">
        <v>35</v>
      </c>
      <c r="F15" s="20">
        <f>AVERAGE(F11:F14)</f>
        <v>2294.2750000000001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A2" sqref="A2"/>
    </sheetView>
  </sheetViews>
  <sheetFormatPr defaultRowHeight="15" x14ac:dyDescent="0.25"/>
  <cols>
    <col min="1" max="1" width="10.5703125" bestFit="1" customWidth="1"/>
    <col min="3" max="3" width="11.85546875" bestFit="1" customWidth="1"/>
    <col min="4" max="4" width="9.85546875" customWidth="1"/>
    <col min="5" max="5" width="9.42578125" customWidth="1"/>
  </cols>
  <sheetData>
    <row r="1" spans="1:14" ht="18.75" x14ac:dyDescent="0.3">
      <c r="A1" s="18" t="s">
        <v>69</v>
      </c>
      <c r="I1" s="13" t="s">
        <v>5</v>
      </c>
    </row>
    <row r="2" spans="1:14" ht="17.25" x14ac:dyDescent="0.25">
      <c r="A2" s="14" t="s">
        <v>0</v>
      </c>
      <c r="B2" s="14"/>
      <c r="C2" s="14" t="s">
        <v>1</v>
      </c>
      <c r="D2" s="14"/>
      <c r="E2" s="14"/>
      <c r="F2" s="14"/>
      <c r="I2" s="13" t="s">
        <v>21</v>
      </c>
      <c r="J2" s="13" t="s">
        <v>26</v>
      </c>
    </row>
    <row r="3" spans="1:14" ht="15.75" x14ac:dyDescent="0.25">
      <c r="A3" s="14" t="s">
        <v>2</v>
      </c>
      <c r="B3" s="14"/>
      <c r="C3" s="15">
        <v>43470</v>
      </c>
      <c r="D3" s="14"/>
      <c r="E3" s="14"/>
      <c r="F3" s="14"/>
      <c r="I3" t="s">
        <v>6</v>
      </c>
      <c r="J3" s="4">
        <v>0.95</v>
      </c>
    </row>
    <row r="4" spans="1:14" ht="15.75" x14ac:dyDescent="0.25">
      <c r="A4" s="14" t="s">
        <v>4</v>
      </c>
      <c r="B4" s="14"/>
      <c r="C4" s="15">
        <v>43466</v>
      </c>
      <c r="D4" s="14"/>
      <c r="E4" s="14"/>
      <c r="F4" s="14"/>
      <c r="I4" s="2" t="s">
        <v>7</v>
      </c>
      <c r="J4" s="4">
        <v>1</v>
      </c>
    </row>
    <row r="5" spans="1:14" x14ac:dyDescent="0.25">
      <c r="I5" s="3" t="s">
        <v>8</v>
      </c>
      <c r="J5" s="4">
        <v>1.05</v>
      </c>
    </row>
    <row r="6" spans="1:14" x14ac:dyDescent="0.25">
      <c r="I6" t="s">
        <v>9</v>
      </c>
      <c r="J6" s="4">
        <v>1.07</v>
      </c>
    </row>
    <row r="7" spans="1:14" x14ac:dyDescent="0.25">
      <c r="I7" t="s">
        <v>10</v>
      </c>
      <c r="J7" s="4">
        <v>1</v>
      </c>
    </row>
    <row r="8" spans="1:14" x14ac:dyDescent="0.25">
      <c r="I8" t="s">
        <v>11</v>
      </c>
      <c r="J8" s="4">
        <v>0.9</v>
      </c>
    </row>
    <row r="9" spans="1:14" x14ac:dyDescent="0.25">
      <c r="I9" t="s">
        <v>12</v>
      </c>
      <c r="J9" s="4">
        <v>0.85</v>
      </c>
    </row>
    <row r="10" spans="1:14" x14ac:dyDescent="0.25">
      <c r="J10" s="4"/>
    </row>
    <row r="11" spans="1:14" s="5" customFormat="1" ht="45" x14ac:dyDescent="0.25">
      <c r="A11" s="16" t="s">
        <v>13</v>
      </c>
      <c r="B11" s="16" t="s">
        <v>14</v>
      </c>
      <c r="C11" s="16" t="s">
        <v>15</v>
      </c>
      <c r="D11" s="16" t="s">
        <v>16</v>
      </c>
      <c r="E11" s="16" t="s">
        <v>18</v>
      </c>
      <c r="F11" s="16" t="s">
        <v>17</v>
      </c>
      <c r="G11" s="16" t="s">
        <v>19</v>
      </c>
      <c r="H11" s="16" t="s">
        <v>22</v>
      </c>
      <c r="I11" s="16" t="s">
        <v>16</v>
      </c>
      <c r="J11" s="16" t="s">
        <v>18</v>
      </c>
      <c r="K11" s="16" t="s">
        <v>17</v>
      </c>
      <c r="L11" s="16" t="s">
        <v>19</v>
      </c>
      <c r="M11" s="16" t="s">
        <v>22</v>
      </c>
      <c r="N11" s="16" t="s">
        <v>24</v>
      </c>
    </row>
    <row r="12" spans="1:14" s="6" customFormat="1" ht="17.25" x14ac:dyDescent="0.25">
      <c r="A12" s="17"/>
      <c r="B12" s="17"/>
      <c r="C12" s="17"/>
      <c r="D12" s="17" t="s">
        <v>20</v>
      </c>
      <c r="E12" s="17" t="s">
        <v>20</v>
      </c>
      <c r="F12" s="17" t="s">
        <v>20</v>
      </c>
      <c r="G12" s="17" t="s">
        <v>27</v>
      </c>
      <c r="H12" s="17" t="s">
        <v>28</v>
      </c>
      <c r="I12" s="17" t="s">
        <v>20</v>
      </c>
      <c r="J12" s="17" t="s">
        <v>20</v>
      </c>
      <c r="K12" s="17" t="s">
        <v>20</v>
      </c>
      <c r="L12" s="17" t="s">
        <v>27</v>
      </c>
      <c r="M12" s="17" t="s">
        <v>28</v>
      </c>
      <c r="N12" s="17" t="s">
        <v>24</v>
      </c>
    </row>
    <row r="13" spans="1:14" s="6" customFormat="1" ht="16.350000000000001" customHeight="1" x14ac:dyDescent="0.25">
      <c r="A13" s="7"/>
      <c r="B13" s="7"/>
      <c r="C13" s="7"/>
      <c r="D13" s="39" t="s">
        <v>23</v>
      </c>
      <c r="E13" s="39"/>
      <c r="F13" s="39"/>
      <c r="G13" s="39"/>
      <c r="H13" s="39"/>
      <c r="I13" s="39" t="s">
        <v>25</v>
      </c>
      <c r="J13" s="39"/>
      <c r="K13" s="39"/>
      <c r="L13" s="39"/>
      <c r="M13" s="39"/>
      <c r="N13" s="7" t="s">
        <v>24</v>
      </c>
    </row>
    <row r="14" spans="1:14" x14ac:dyDescent="0.25">
      <c r="A14" s="8">
        <v>43470</v>
      </c>
      <c r="B14" s="9">
        <f>(A14-$C$3)</f>
        <v>0</v>
      </c>
      <c r="C14" s="9" t="str">
        <f>CONCATENATE(201900, (A14-$C$4+1))</f>
        <v>2019005</v>
      </c>
      <c r="D14" s="11">
        <v>360.12599999999998</v>
      </c>
      <c r="E14" s="11">
        <v>285.23500000000001</v>
      </c>
      <c r="F14" s="11">
        <v>70.322999999999993</v>
      </c>
      <c r="G14" s="10">
        <f>((D14-E14)/(E14-F14))</f>
        <v>0.34847286331149468</v>
      </c>
      <c r="H14" s="12">
        <f>(G14*$J$3)</f>
        <v>0.33104922014591992</v>
      </c>
      <c r="I14" s="11">
        <v>351.33</v>
      </c>
      <c r="J14" s="11">
        <v>279.23270000000002</v>
      </c>
      <c r="K14" s="11">
        <v>68.312399999999997</v>
      </c>
      <c r="L14" s="10">
        <f>((I14-J14)/(J14-K14))</f>
        <v>0.34182247986561726</v>
      </c>
      <c r="M14" s="12">
        <f>(L14*$J$3)</f>
        <v>0.32473135587233637</v>
      </c>
      <c r="N14" s="7" t="s">
        <v>24</v>
      </c>
    </row>
    <row r="15" spans="1:14" x14ac:dyDescent="0.25">
      <c r="A15" s="8">
        <v>43475</v>
      </c>
      <c r="B15" s="9">
        <f>(A15-$C$3)</f>
        <v>5</v>
      </c>
      <c r="C15" s="9" t="str">
        <f>CONCATENATE(20190, (A15-$C$4+1))</f>
        <v>2019010</v>
      </c>
      <c r="D15" s="11">
        <v>352.07499999999999</v>
      </c>
      <c r="E15" s="11">
        <v>287.23399999999998</v>
      </c>
      <c r="F15" s="11">
        <v>70.319000000000003</v>
      </c>
      <c r="G15" s="10">
        <f>((D15-E15)/(E15-F15))</f>
        <v>0.29892354147938144</v>
      </c>
      <c r="H15" s="12">
        <f>(G15*$J$4)</f>
        <v>0.29892354147938144</v>
      </c>
      <c r="I15" s="11">
        <v>343.137</v>
      </c>
      <c r="J15" s="11">
        <v>280.85199999999998</v>
      </c>
      <c r="K15" s="11">
        <v>69.349000000000004</v>
      </c>
      <c r="L15" s="10">
        <f>((I15-J15)/(J15-K15))</f>
        <v>0.29448754863997217</v>
      </c>
      <c r="M15" s="12">
        <f>(L15*$J$4)</f>
        <v>0.29448754863997217</v>
      </c>
      <c r="N15" s="9"/>
    </row>
    <row r="16" spans="1:14" x14ac:dyDescent="0.25">
      <c r="A16" s="7" t="s">
        <v>24</v>
      </c>
      <c r="B16" s="7" t="s">
        <v>24</v>
      </c>
      <c r="C16" s="7" t="s">
        <v>24</v>
      </c>
      <c r="D16" s="7" t="s">
        <v>24</v>
      </c>
      <c r="E16" s="7" t="s">
        <v>24</v>
      </c>
      <c r="F16" s="7" t="s">
        <v>24</v>
      </c>
      <c r="G16" s="7" t="s">
        <v>24</v>
      </c>
      <c r="H16" s="7" t="s">
        <v>24</v>
      </c>
      <c r="I16" s="7" t="s">
        <v>24</v>
      </c>
      <c r="J16" s="7" t="s">
        <v>24</v>
      </c>
      <c r="K16" s="7" t="s">
        <v>24</v>
      </c>
      <c r="L16" s="7" t="s">
        <v>24</v>
      </c>
      <c r="M16" s="7" t="s">
        <v>24</v>
      </c>
      <c r="N16" s="7" t="s">
        <v>24</v>
      </c>
    </row>
    <row r="18" spans="1:6" x14ac:dyDescent="0.25">
      <c r="A18" s="13" t="s">
        <v>29</v>
      </c>
    </row>
    <row r="19" spans="1:6" s="5" customFormat="1" ht="43.35" customHeight="1" x14ac:dyDescent="0.25">
      <c r="A19" s="16" t="s">
        <v>13</v>
      </c>
      <c r="B19" s="16" t="s">
        <v>14</v>
      </c>
      <c r="C19" s="16" t="s">
        <v>15</v>
      </c>
      <c r="D19" s="40" t="s">
        <v>22</v>
      </c>
      <c r="E19" s="41"/>
      <c r="F19" s="16" t="s">
        <v>24</v>
      </c>
    </row>
    <row r="20" spans="1:6" s="6" customFormat="1" ht="17.25" x14ac:dyDescent="0.25">
      <c r="A20" s="17"/>
      <c r="B20" s="17"/>
      <c r="C20" s="17"/>
      <c r="D20" s="42" t="s">
        <v>28</v>
      </c>
      <c r="E20" s="43"/>
      <c r="F20" s="17" t="s">
        <v>24</v>
      </c>
    </row>
    <row r="21" spans="1:6" s="6" customFormat="1" ht="16.350000000000001" customHeight="1" x14ac:dyDescent="0.25">
      <c r="A21" s="7"/>
      <c r="B21" s="7"/>
      <c r="C21" s="7"/>
      <c r="D21" s="7" t="s">
        <v>23</v>
      </c>
      <c r="E21" s="7" t="s">
        <v>25</v>
      </c>
      <c r="F21" s="7" t="s">
        <v>24</v>
      </c>
    </row>
    <row r="22" spans="1:6" x14ac:dyDescent="0.25">
      <c r="A22" s="8">
        <v>43470</v>
      </c>
      <c r="B22" s="9">
        <f>(A22-$C$3)</f>
        <v>0</v>
      </c>
      <c r="C22" s="9" t="str">
        <f>CONCATENATE(201900, (A22-$C$4+1))</f>
        <v>2019005</v>
      </c>
      <c r="D22" s="12">
        <f>H14</f>
        <v>0.33104922014591992</v>
      </c>
      <c r="E22" s="12">
        <f>M14</f>
        <v>0.32473135587233637</v>
      </c>
      <c r="F22" s="7" t="s">
        <v>24</v>
      </c>
    </row>
    <row r="23" spans="1:6" x14ac:dyDescent="0.25">
      <c r="A23" s="8">
        <v>43475</v>
      </c>
      <c r="B23" s="9">
        <f>(A23-$C$3)</f>
        <v>5</v>
      </c>
      <c r="C23" s="9" t="str">
        <f>CONCATENATE(20190, (A23-$C$4+1))</f>
        <v>2019010</v>
      </c>
      <c r="D23" s="12">
        <f>H15</f>
        <v>0.29892354147938144</v>
      </c>
      <c r="E23" s="12">
        <f>M15</f>
        <v>0.29448754863997217</v>
      </c>
      <c r="F23" s="9"/>
    </row>
    <row r="24" spans="1:6" x14ac:dyDescent="0.25">
      <c r="A24" s="7" t="s">
        <v>24</v>
      </c>
      <c r="B24" s="7" t="s">
        <v>24</v>
      </c>
      <c r="C24" s="7" t="s">
        <v>24</v>
      </c>
      <c r="D24" s="7" t="s">
        <v>24</v>
      </c>
      <c r="E24" s="7" t="s">
        <v>24</v>
      </c>
      <c r="F24" s="7" t="s">
        <v>24</v>
      </c>
    </row>
  </sheetData>
  <mergeCells count="4">
    <mergeCell ref="D13:H13"/>
    <mergeCell ref="I13:M13"/>
    <mergeCell ref="D19:E19"/>
    <mergeCell ref="D20:E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A2" sqref="A2"/>
    </sheetView>
  </sheetViews>
  <sheetFormatPr defaultRowHeight="15" x14ac:dyDescent="0.25"/>
  <cols>
    <col min="1" max="1" width="10.85546875" customWidth="1"/>
    <col min="2" max="2" width="15" customWidth="1"/>
    <col min="3" max="3" width="11.85546875" customWidth="1"/>
    <col min="5" max="5" width="10.42578125" customWidth="1"/>
  </cols>
  <sheetData>
    <row r="1" spans="1:10" ht="18.75" x14ac:dyDescent="0.3">
      <c r="A1" s="18" t="s">
        <v>71</v>
      </c>
      <c r="I1" s="13"/>
    </row>
    <row r="2" spans="1:10" ht="15.75" x14ac:dyDescent="0.25">
      <c r="A2" s="14" t="s">
        <v>0</v>
      </c>
      <c r="B2" s="14"/>
      <c r="C2" s="14" t="s">
        <v>1</v>
      </c>
      <c r="D2" s="14"/>
      <c r="E2" s="14"/>
      <c r="F2" s="14"/>
      <c r="I2" s="13"/>
      <c r="J2" s="13"/>
    </row>
    <row r="3" spans="1:10" ht="15.75" x14ac:dyDescent="0.25">
      <c r="A3" s="14" t="s">
        <v>2</v>
      </c>
      <c r="B3" s="14"/>
      <c r="C3" s="15">
        <v>43470</v>
      </c>
      <c r="D3" s="14"/>
      <c r="E3" s="14"/>
      <c r="F3" s="14"/>
      <c r="J3" s="4"/>
    </row>
    <row r="4" spans="1:10" ht="15.75" x14ac:dyDescent="0.25">
      <c r="A4" s="14" t="s">
        <v>4</v>
      </c>
      <c r="B4" s="14"/>
      <c r="C4" s="15">
        <v>43466</v>
      </c>
      <c r="D4" s="14"/>
      <c r="E4" s="14"/>
      <c r="F4" s="14" t="s">
        <v>48</v>
      </c>
      <c r="G4" s="13"/>
      <c r="H4" s="13"/>
      <c r="I4" s="25">
        <v>0.7</v>
      </c>
      <c r="J4" s="25" t="s">
        <v>45</v>
      </c>
    </row>
    <row r="5" spans="1:10" ht="15.75" x14ac:dyDescent="0.25">
      <c r="A5" s="14" t="s">
        <v>44</v>
      </c>
      <c r="B5" s="14"/>
      <c r="C5" s="21">
        <v>3</v>
      </c>
      <c r="D5" s="14" t="s">
        <v>45</v>
      </c>
      <c r="E5" s="14"/>
      <c r="F5" s="14"/>
      <c r="I5" s="2"/>
      <c r="J5" s="4"/>
    </row>
    <row r="6" spans="1:10" ht="15.75" x14ac:dyDescent="0.25">
      <c r="A6" s="14"/>
      <c r="B6" s="14"/>
      <c r="C6" s="21"/>
      <c r="D6" s="14"/>
      <c r="E6" s="14"/>
      <c r="F6" s="14"/>
      <c r="I6" s="2"/>
      <c r="J6" s="4"/>
    </row>
    <row r="8" spans="1:10" ht="30" x14ac:dyDescent="0.25">
      <c r="A8" s="16" t="s">
        <v>13</v>
      </c>
      <c r="B8" s="16" t="s">
        <v>14</v>
      </c>
      <c r="C8" s="16" t="s">
        <v>15</v>
      </c>
      <c r="D8" s="24" t="s">
        <v>46</v>
      </c>
      <c r="E8" s="24" t="s">
        <v>47</v>
      </c>
    </row>
    <row r="9" spans="1:10" ht="17.25" x14ac:dyDescent="0.25">
      <c r="A9" s="9"/>
      <c r="B9" s="9"/>
      <c r="C9" s="9"/>
      <c r="D9" s="9" t="s">
        <v>50</v>
      </c>
      <c r="E9" s="9" t="s">
        <v>49</v>
      </c>
    </row>
    <row r="10" spans="1:10" x14ac:dyDescent="0.25">
      <c r="A10" s="8">
        <v>43471</v>
      </c>
      <c r="B10" s="9">
        <f>(A10-$C$3)</f>
        <v>1</v>
      </c>
      <c r="C10" s="9" t="str">
        <f>CONCATENATE(201900, (A10-$C$4+1))</f>
        <v>2019006</v>
      </c>
      <c r="D10" s="9">
        <v>0</v>
      </c>
      <c r="E10" s="26">
        <f t="shared" ref="E10:E12" si="0">((D10/$C$5)*(100/$I$4*100))</f>
        <v>0</v>
      </c>
    </row>
    <row r="11" spans="1:10" x14ac:dyDescent="0.25">
      <c r="A11" s="8">
        <v>43472</v>
      </c>
      <c r="B11" s="9">
        <f>(A11-$C$3)</f>
        <v>2</v>
      </c>
      <c r="C11" s="9" t="str">
        <f>CONCATENATE(201900, (A11-$C$4+1))</f>
        <v>2019007</v>
      </c>
      <c r="D11" s="9">
        <v>0</v>
      </c>
      <c r="E11" s="26">
        <f t="shared" si="0"/>
        <v>0</v>
      </c>
    </row>
    <row r="12" spans="1:10" x14ac:dyDescent="0.25">
      <c r="A12" s="8">
        <v>43473</v>
      </c>
      <c r="B12" s="9">
        <f t="shared" ref="B12:B16" si="1">(A12-$C$3)</f>
        <v>3</v>
      </c>
      <c r="C12" s="9" t="str">
        <f t="shared" ref="C12:C13" si="2">CONCATENATE(201900, (A12-$C$4+1))</f>
        <v>2019008</v>
      </c>
      <c r="D12" s="9">
        <v>0</v>
      </c>
      <c r="E12" s="26">
        <f t="shared" si="0"/>
        <v>0</v>
      </c>
    </row>
    <row r="13" spans="1:10" x14ac:dyDescent="0.25">
      <c r="A13" s="8">
        <v>43474</v>
      </c>
      <c r="B13" s="9">
        <f t="shared" si="1"/>
        <v>4</v>
      </c>
      <c r="C13" s="9" t="str">
        <f t="shared" si="2"/>
        <v>2019009</v>
      </c>
      <c r="D13" s="9">
        <v>8</v>
      </c>
      <c r="E13" s="26">
        <f>((D13/$C$5)*(100/$I$4*100))</f>
        <v>38095.238095238092</v>
      </c>
    </row>
    <row r="14" spans="1:10" x14ac:dyDescent="0.25">
      <c r="A14" s="27">
        <v>43475</v>
      </c>
      <c r="B14" s="28">
        <f t="shared" si="1"/>
        <v>5</v>
      </c>
      <c r="C14" s="28" t="str">
        <f>CONCATENATE(20190, (A14-$C$4+1))</f>
        <v>2019010</v>
      </c>
      <c r="D14" s="28">
        <v>15</v>
      </c>
      <c r="E14" s="29">
        <f t="shared" ref="E14:E16" si="3">((D14/$C$5)*(100/$I$4*100))</f>
        <v>71428.571428571435</v>
      </c>
    </row>
    <row r="15" spans="1:10" x14ac:dyDescent="0.25">
      <c r="A15" s="8">
        <v>43476</v>
      </c>
      <c r="B15" s="9">
        <f t="shared" si="1"/>
        <v>6</v>
      </c>
      <c r="C15" s="9" t="str">
        <f>CONCATENATE(20190, (A15-$C$4+1))</f>
        <v>2019011</v>
      </c>
      <c r="D15" s="9">
        <v>15</v>
      </c>
      <c r="E15" s="26">
        <f t="shared" si="3"/>
        <v>71428.571428571435</v>
      </c>
    </row>
    <row r="16" spans="1:10" x14ac:dyDescent="0.25">
      <c r="A16" s="8">
        <v>43477</v>
      </c>
      <c r="B16" s="9">
        <f t="shared" si="1"/>
        <v>7</v>
      </c>
      <c r="C16" s="9" t="str">
        <f t="shared" ref="C16" si="4">CONCATENATE(20190, (A16-$C$4+1))</f>
        <v>2019012</v>
      </c>
      <c r="D16" s="9">
        <v>15</v>
      </c>
      <c r="E16" s="26">
        <f t="shared" si="3"/>
        <v>71428.571428571435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A2" sqref="A2"/>
    </sheetView>
  </sheetViews>
  <sheetFormatPr defaultRowHeight="15" x14ac:dyDescent="0.25"/>
  <cols>
    <col min="1" max="1" width="11.140625" customWidth="1"/>
    <col min="2" max="2" width="16.5703125" customWidth="1"/>
    <col min="3" max="3" width="13.85546875" customWidth="1"/>
    <col min="13" max="13" width="12" customWidth="1"/>
  </cols>
  <sheetData>
    <row r="1" spans="1:13" ht="18.75" x14ac:dyDescent="0.3">
      <c r="A1" s="18" t="s">
        <v>72</v>
      </c>
      <c r="I1" s="13"/>
    </row>
    <row r="2" spans="1:13" ht="15.75" x14ac:dyDescent="0.25">
      <c r="A2" s="14" t="s">
        <v>0</v>
      </c>
      <c r="B2" s="14"/>
      <c r="C2" s="14" t="s">
        <v>1</v>
      </c>
      <c r="D2" s="14"/>
      <c r="E2" s="14"/>
      <c r="F2" s="14"/>
      <c r="I2" s="13"/>
      <c r="J2" s="13"/>
    </row>
    <row r="3" spans="1:13" ht="15.75" x14ac:dyDescent="0.25">
      <c r="A3" s="14" t="s">
        <v>2</v>
      </c>
      <c r="B3" s="14"/>
      <c r="C3" s="15">
        <v>43470</v>
      </c>
      <c r="D3" s="14"/>
      <c r="E3" s="14"/>
      <c r="F3" s="14"/>
      <c r="J3" s="4"/>
    </row>
    <row r="4" spans="1:13" ht="15.75" x14ac:dyDescent="0.25">
      <c r="A4" s="14" t="s">
        <v>4</v>
      </c>
      <c r="B4" s="14"/>
      <c r="C4" s="15">
        <v>43466</v>
      </c>
      <c r="D4" s="14"/>
      <c r="E4" s="14"/>
      <c r="F4" s="14"/>
      <c r="G4" s="13"/>
      <c r="H4" s="13"/>
      <c r="I4" s="25"/>
      <c r="J4" s="25"/>
    </row>
    <row r="5" spans="1:13" ht="15.75" x14ac:dyDescent="0.25">
      <c r="A5" s="14"/>
      <c r="B5" s="14"/>
      <c r="C5" s="21"/>
      <c r="D5" s="14"/>
      <c r="E5" s="14"/>
      <c r="F5" s="14"/>
      <c r="I5" s="2"/>
      <c r="J5" s="4"/>
    </row>
    <row r="7" spans="1:13" ht="76.349999999999994" customHeight="1" x14ac:dyDescent="0.25">
      <c r="A7" s="16" t="s">
        <v>13</v>
      </c>
      <c r="B7" s="16" t="s">
        <v>14</v>
      </c>
      <c r="C7" s="16" t="s">
        <v>15</v>
      </c>
      <c r="D7" s="24" t="s">
        <v>51</v>
      </c>
      <c r="E7" s="24" t="s">
        <v>52</v>
      </c>
      <c r="F7" s="24" t="s">
        <v>53</v>
      </c>
      <c r="G7" s="24" t="s">
        <v>24</v>
      </c>
      <c r="H7" s="24" t="s">
        <v>56</v>
      </c>
      <c r="I7" s="24" t="s">
        <v>51</v>
      </c>
      <c r="J7" s="24" t="s">
        <v>52</v>
      </c>
      <c r="K7" s="24" t="s">
        <v>53</v>
      </c>
      <c r="L7" s="24" t="s">
        <v>24</v>
      </c>
      <c r="M7" s="24" t="s">
        <v>57</v>
      </c>
    </row>
    <row r="8" spans="1:13" x14ac:dyDescent="0.25">
      <c r="A8" s="9"/>
      <c r="B8" s="9"/>
      <c r="C8" s="9"/>
      <c r="D8" s="9" t="s">
        <v>54</v>
      </c>
      <c r="E8" s="9"/>
      <c r="F8" s="9"/>
      <c r="G8" s="24" t="s">
        <v>24</v>
      </c>
      <c r="H8" s="9"/>
      <c r="I8" s="9" t="s">
        <v>55</v>
      </c>
      <c r="J8" s="9"/>
      <c r="K8" s="9"/>
      <c r="L8" s="24" t="s">
        <v>24</v>
      </c>
      <c r="M8" s="9"/>
    </row>
    <row r="9" spans="1:13" x14ac:dyDescent="0.25">
      <c r="A9" s="8">
        <v>43473</v>
      </c>
      <c r="B9" s="9">
        <f>(A9-$C$3)</f>
        <v>3</v>
      </c>
      <c r="C9" s="9" t="str">
        <f>CONCATENATE(201900, (A9-$C$4+1))</f>
        <v>2019008</v>
      </c>
      <c r="D9" s="9">
        <v>3</v>
      </c>
      <c r="E9" s="24" t="s">
        <v>24</v>
      </c>
      <c r="F9" s="24" t="s">
        <v>24</v>
      </c>
      <c r="G9" s="24" t="s">
        <v>24</v>
      </c>
      <c r="H9" s="9"/>
      <c r="I9" s="9">
        <v>1</v>
      </c>
      <c r="J9" s="24" t="s">
        <v>24</v>
      </c>
      <c r="K9" s="24" t="s">
        <v>24</v>
      </c>
      <c r="L9" s="24" t="s">
        <v>24</v>
      </c>
      <c r="M9" s="9"/>
    </row>
    <row r="10" spans="1:13" x14ac:dyDescent="0.25">
      <c r="A10" s="8">
        <v>43478</v>
      </c>
      <c r="B10" s="9">
        <f>(A10-$C$3)</f>
        <v>8</v>
      </c>
      <c r="C10" s="9" t="str">
        <f>CONCATENATE(20190, (A10-$C$4+1))</f>
        <v>2019013</v>
      </c>
      <c r="D10" s="9">
        <v>5</v>
      </c>
      <c r="E10" s="24" t="s">
        <v>24</v>
      </c>
      <c r="F10" s="24" t="s">
        <v>24</v>
      </c>
      <c r="G10" s="24" t="s">
        <v>24</v>
      </c>
      <c r="H10" s="9"/>
      <c r="I10" s="9">
        <v>3</v>
      </c>
      <c r="J10" s="24" t="s">
        <v>24</v>
      </c>
      <c r="K10" s="24" t="s">
        <v>24</v>
      </c>
      <c r="L10" s="24" t="s">
        <v>24</v>
      </c>
      <c r="M10" s="9"/>
    </row>
    <row r="11" spans="1:13" x14ac:dyDescent="0.25">
      <c r="A11" s="8">
        <v>43485</v>
      </c>
      <c r="B11" s="9">
        <f t="shared" ref="B11:B17" si="0">(A11-$C$3)</f>
        <v>15</v>
      </c>
      <c r="C11" s="9" t="str">
        <f>CONCATENATE(20190, (A11-$C$4+1))</f>
        <v>2019020</v>
      </c>
      <c r="D11" s="24" t="s">
        <v>24</v>
      </c>
      <c r="E11" s="24" t="s">
        <v>24</v>
      </c>
      <c r="F11" s="24" t="s">
        <v>24</v>
      </c>
      <c r="G11" s="24" t="s">
        <v>24</v>
      </c>
      <c r="H11" s="9"/>
      <c r="I11" s="24" t="s">
        <v>24</v>
      </c>
      <c r="J11" s="24" t="s">
        <v>24</v>
      </c>
      <c r="K11" s="24" t="s">
        <v>24</v>
      </c>
      <c r="L11" s="24" t="s">
        <v>24</v>
      </c>
      <c r="M11" s="9"/>
    </row>
    <row r="12" spans="1:13" x14ac:dyDescent="0.25">
      <c r="A12" s="8">
        <v>43492</v>
      </c>
      <c r="B12" s="9">
        <f t="shared" si="0"/>
        <v>22</v>
      </c>
      <c r="C12" s="9" t="str">
        <f>CONCATENATE(20190, (A12-$C$4+1))</f>
        <v>2019027</v>
      </c>
      <c r="D12" s="24" t="s">
        <v>24</v>
      </c>
      <c r="E12" s="24" t="s">
        <v>24</v>
      </c>
      <c r="F12" s="24" t="s">
        <v>24</v>
      </c>
      <c r="G12" s="24" t="s">
        <v>24</v>
      </c>
      <c r="H12" s="9"/>
      <c r="I12" s="24" t="s">
        <v>24</v>
      </c>
      <c r="J12" s="24" t="s">
        <v>24</v>
      </c>
      <c r="K12" s="24" t="s">
        <v>24</v>
      </c>
      <c r="L12" s="24" t="s">
        <v>24</v>
      </c>
      <c r="M12" s="9"/>
    </row>
    <row r="13" spans="1:13" s="23" customFormat="1" x14ac:dyDescent="0.25">
      <c r="A13" s="30">
        <v>43498</v>
      </c>
      <c r="B13" s="31">
        <f t="shared" si="0"/>
        <v>28</v>
      </c>
      <c r="C13" s="31" t="str">
        <f>CONCATENATE(20190, (A13-$C$4+1))</f>
        <v>2019033</v>
      </c>
      <c r="D13" s="24" t="s">
        <v>24</v>
      </c>
      <c r="E13" s="24" t="s">
        <v>24</v>
      </c>
      <c r="F13" s="24" t="s">
        <v>24</v>
      </c>
      <c r="G13" s="24" t="s">
        <v>24</v>
      </c>
      <c r="H13" s="31"/>
      <c r="I13" s="24" t="s">
        <v>24</v>
      </c>
      <c r="J13" s="24" t="s">
        <v>24</v>
      </c>
      <c r="K13" s="24" t="s">
        <v>24</v>
      </c>
      <c r="L13" s="24" t="s">
        <v>24</v>
      </c>
      <c r="M13" s="31"/>
    </row>
    <row r="14" spans="1:13" x14ac:dyDescent="0.25">
      <c r="A14" s="8">
        <v>43512</v>
      </c>
      <c r="B14" s="9">
        <f t="shared" si="0"/>
        <v>42</v>
      </c>
      <c r="C14" s="9" t="str">
        <f>CONCATENATE(20190, (A14-$C$4+1))</f>
        <v>2019047</v>
      </c>
      <c r="D14" s="24" t="s">
        <v>24</v>
      </c>
      <c r="E14" s="24" t="s">
        <v>24</v>
      </c>
      <c r="F14" s="24" t="s">
        <v>24</v>
      </c>
      <c r="G14" s="24" t="s">
        <v>24</v>
      </c>
      <c r="H14" s="9"/>
      <c r="I14" s="24" t="s">
        <v>24</v>
      </c>
      <c r="J14" s="24" t="s">
        <v>24</v>
      </c>
      <c r="K14" s="24" t="s">
        <v>24</v>
      </c>
      <c r="L14" s="24" t="s">
        <v>24</v>
      </c>
      <c r="M14" s="9"/>
    </row>
    <row r="15" spans="1:13" x14ac:dyDescent="0.25">
      <c r="A15" s="8">
        <v>43519</v>
      </c>
      <c r="B15" s="9">
        <f t="shared" si="0"/>
        <v>49</v>
      </c>
      <c r="C15" s="9" t="str">
        <f t="shared" ref="C15" si="1">CONCATENATE(20190, (A15-$C$4+1))</f>
        <v>2019054</v>
      </c>
      <c r="D15" s="9">
        <v>15</v>
      </c>
      <c r="E15" s="24" t="s">
        <v>24</v>
      </c>
      <c r="F15" s="24" t="s">
        <v>24</v>
      </c>
      <c r="G15" s="24" t="s">
        <v>24</v>
      </c>
      <c r="H15" s="9"/>
      <c r="I15" s="9">
        <v>12</v>
      </c>
      <c r="J15" s="24" t="s">
        <v>24</v>
      </c>
      <c r="K15" s="24" t="s">
        <v>24</v>
      </c>
      <c r="L15" s="24" t="s">
        <v>24</v>
      </c>
      <c r="M15" s="9"/>
    </row>
    <row r="16" spans="1:13" x14ac:dyDescent="0.25">
      <c r="A16" s="8">
        <v>43524</v>
      </c>
      <c r="B16" s="9">
        <f t="shared" si="0"/>
        <v>54</v>
      </c>
      <c r="C16" s="9" t="str">
        <f t="shared" ref="C16:C17" si="2">CONCATENATE(20190, (A16-$C$4+1))</f>
        <v>2019059</v>
      </c>
      <c r="D16" s="9">
        <v>18</v>
      </c>
      <c r="E16" s="24" t="s">
        <v>24</v>
      </c>
      <c r="F16" s="24" t="s">
        <v>24</v>
      </c>
      <c r="G16" s="24" t="s">
        <v>24</v>
      </c>
      <c r="H16" s="9"/>
      <c r="I16" s="9">
        <v>17</v>
      </c>
      <c r="J16" s="24" t="s">
        <v>24</v>
      </c>
      <c r="K16" s="24" t="s">
        <v>24</v>
      </c>
      <c r="L16" s="24" t="s">
        <v>24</v>
      </c>
      <c r="M16" s="9"/>
    </row>
    <row r="17" spans="1:13" x14ac:dyDescent="0.25">
      <c r="A17" s="27">
        <v>43526</v>
      </c>
      <c r="B17" s="28">
        <f t="shared" si="0"/>
        <v>56</v>
      </c>
      <c r="C17" s="28" t="str">
        <f t="shared" si="2"/>
        <v>2019061</v>
      </c>
      <c r="D17" s="28">
        <v>20</v>
      </c>
      <c r="E17" s="24" t="s">
        <v>24</v>
      </c>
      <c r="F17" s="24" t="s">
        <v>24</v>
      </c>
      <c r="G17" s="24" t="s">
        <v>24</v>
      </c>
      <c r="H17" s="28"/>
      <c r="I17" s="28">
        <v>20</v>
      </c>
      <c r="J17" s="24" t="s">
        <v>24</v>
      </c>
      <c r="K17" s="24" t="s">
        <v>24</v>
      </c>
      <c r="L17" s="24" t="s">
        <v>24</v>
      </c>
      <c r="M17" s="28"/>
    </row>
    <row r="18" spans="1:1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A2" sqref="A2"/>
    </sheetView>
  </sheetViews>
  <sheetFormatPr defaultRowHeight="15" x14ac:dyDescent="0.25"/>
  <cols>
    <col min="1" max="1" width="11.140625" customWidth="1"/>
    <col min="2" max="2" width="16.5703125" customWidth="1"/>
    <col min="3" max="3" width="10.42578125" customWidth="1"/>
    <col min="4" max="4" width="19" customWidth="1"/>
    <col min="5" max="5" width="12.5703125" customWidth="1"/>
    <col min="6" max="6" width="18.140625" customWidth="1"/>
    <col min="7" max="7" width="13.42578125" customWidth="1"/>
  </cols>
  <sheetData>
    <row r="1" spans="1:7" ht="18.75" x14ac:dyDescent="0.3">
      <c r="A1" s="18" t="s">
        <v>73</v>
      </c>
    </row>
    <row r="2" spans="1:7" ht="15.75" x14ac:dyDescent="0.25">
      <c r="A2" s="14" t="s">
        <v>0</v>
      </c>
      <c r="B2" s="14"/>
      <c r="D2" s="14" t="s">
        <v>1</v>
      </c>
      <c r="E2" s="14"/>
      <c r="F2" s="14"/>
    </row>
    <row r="3" spans="1:7" ht="15.75" x14ac:dyDescent="0.25">
      <c r="A3" s="14" t="s">
        <v>2</v>
      </c>
      <c r="B3" s="14"/>
      <c r="D3" s="15">
        <v>43470</v>
      </c>
      <c r="E3" s="14"/>
      <c r="F3" s="14"/>
    </row>
    <row r="4" spans="1:7" ht="15.75" x14ac:dyDescent="0.25">
      <c r="A4" s="14" t="s">
        <v>4</v>
      </c>
      <c r="B4" s="14"/>
      <c r="D4" s="15">
        <v>43466</v>
      </c>
      <c r="E4" s="14"/>
      <c r="F4" s="14"/>
      <c r="G4" s="13"/>
    </row>
    <row r="5" spans="1:7" ht="15.75" x14ac:dyDescent="0.25">
      <c r="A5" s="14" t="s">
        <v>58</v>
      </c>
      <c r="B5" s="14"/>
      <c r="C5" s="15"/>
      <c r="D5" s="14">
        <v>10</v>
      </c>
      <c r="E5" s="14" t="s">
        <v>59</v>
      </c>
      <c r="F5" s="14"/>
      <c r="G5" s="13"/>
    </row>
    <row r="6" spans="1:7" ht="15.75" x14ac:dyDescent="0.25">
      <c r="A6" s="14"/>
      <c r="B6" s="14"/>
      <c r="C6" s="21"/>
      <c r="D6" s="14"/>
      <c r="E6" s="14"/>
      <c r="F6" s="14"/>
    </row>
    <row r="8" spans="1:7" ht="72.599999999999994" customHeight="1" x14ac:dyDescent="0.25">
      <c r="A8" s="16" t="s">
        <v>13</v>
      </c>
      <c r="B8" s="16" t="s">
        <v>14</v>
      </c>
      <c r="C8" s="16" t="s">
        <v>15</v>
      </c>
      <c r="D8" s="24" t="s">
        <v>60</v>
      </c>
      <c r="E8" s="24" t="s">
        <v>61</v>
      </c>
      <c r="F8" s="24" t="s">
        <v>63</v>
      </c>
      <c r="G8" s="24" t="s">
        <v>64</v>
      </c>
    </row>
    <row r="9" spans="1:7" s="6" customFormat="1" x14ac:dyDescent="0.25">
      <c r="A9" s="7"/>
      <c r="B9" s="7"/>
      <c r="C9" s="7"/>
      <c r="D9" s="7" t="s">
        <v>62</v>
      </c>
      <c r="E9" s="7" t="s">
        <v>40</v>
      </c>
      <c r="F9" s="7"/>
      <c r="G9" s="7" t="s">
        <v>40</v>
      </c>
    </row>
    <row r="10" spans="1:7" x14ac:dyDescent="0.25">
      <c r="A10" s="8">
        <v>43526</v>
      </c>
      <c r="B10" s="9">
        <f>(A10-$D$3)</f>
        <v>56</v>
      </c>
      <c r="C10" s="9" t="str">
        <f>CONCATENATE(20190, (A10-$D$4+1))</f>
        <v>2019061</v>
      </c>
      <c r="D10" s="33">
        <v>0</v>
      </c>
      <c r="E10" s="34">
        <f>(D10/$D$5)*100</f>
        <v>0</v>
      </c>
      <c r="F10" s="32">
        <v>3</v>
      </c>
      <c r="G10" s="34">
        <f>(F10/$D$5)*100</f>
        <v>30</v>
      </c>
    </row>
    <row r="11" spans="1:7" x14ac:dyDescent="0.25">
      <c r="A11" s="8">
        <v>43527</v>
      </c>
      <c r="B11" s="9">
        <f>(A11-$D$3)</f>
        <v>57</v>
      </c>
      <c r="C11" s="9" t="str">
        <f>CONCATENATE(20190, (A11-$D$4+1))</f>
        <v>2019062</v>
      </c>
      <c r="D11" s="33">
        <v>3</v>
      </c>
      <c r="E11" s="34">
        <f t="shared" ref="E11:G14" si="0">(D11/$D$5)*100</f>
        <v>30</v>
      </c>
      <c r="F11" s="32">
        <v>4</v>
      </c>
      <c r="G11" s="34">
        <f t="shared" si="0"/>
        <v>40</v>
      </c>
    </row>
    <row r="12" spans="1:7" x14ac:dyDescent="0.25">
      <c r="A12" s="27">
        <v>43528</v>
      </c>
      <c r="B12" s="28">
        <f>(A12-$D$3)</f>
        <v>58</v>
      </c>
      <c r="C12" s="28" t="str">
        <f>CONCATENATE(20190, (A12-$D$4+1))</f>
        <v>2019063</v>
      </c>
      <c r="D12" s="36">
        <v>4</v>
      </c>
      <c r="E12" s="36">
        <f t="shared" si="0"/>
        <v>40</v>
      </c>
      <c r="F12" s="24">
        <v>5</v>
      </c>
      <c r="G12" s="36">
        <f t="shared" si="0"/>
        <v>50</v>
      </c>
    </row>
    <row r="13" spans="1:7" x14ac:dyDescent="0.25">
      <c r="A13" s="27">
        <v>43529</v>
      </c>
      <c r="B13" s="28">
        <f>(A13-$D$3)</f>
        <v>59</v>
      </c>
      <c r="C13" s="28" t="str">
        <f>CONCATENATE(20190, (A13-$D$4+1))</f>
        <v>2019064</v>
      </c>
      <c r="D13" s="36">
        <v>5</v>
      </c>
      <c r="E13" s="36">
        <f t="shared" si="0"/>
        <v>50</v>
      </c>
      <c r="F13" s="32">
        <v>6</v>
      </c>
      <c r="G13" s="34">
        <f t="shared" si="0"/>
        <v>60</v>
      </c>
    </row>
    <row r="14" spans="1:7" s="23" customFormat="1" x14ac:dyDescent="0.25">
      <c r="A14" s="30">
        <v>43530</v>
      </c>
      <c r="B14" s="31">
        <f>(A14-$D$3)</f>
        <v>60</v>
      </c>
      <c r="C14" s="31" t="str">
        <f>CONCATENATE(20190, (A14-$D$4+1))</f>
        <v>2019065</v>
      </c>
      <c r="D14" s="34">
        <v>7</v>
      </c>
      <c r="E14" s="34">
        <f t="shared" si="0"/>
        <v>70</v>
      </c>
      <c r="F14" s="32">
        <v>7</v>
      </c>
      <c r="G14" s="34">
        <f t="shared" si="0"/>
        <v>70</v>
      </c>
    </row>
    <row r="15" spans="1:7" x14ac:dyDescent="0.25">
      <c r="A15" s="8"/>
      <c r="B15" s="9"/>
      <c r="C15" s="9"/>
      <c r="D15" s="34"/>
      <c r="E15" s="34"/>
      <c r="F15" s="32"/>
      <c r="G15" s="32"/>
    </row>
    <row r="16" spans="1:7" x14ac:dyDescent="0.25">
      <c r="A16" s="8"/>
      <c r="B16" s="9"/>
      <c r="C16" s="9"/>
      <c r="D16" s="33"/>
      <c r="E16" s="34"/>
      <c r="F16" s="32"/>
      <c r="G16" s="32"/>
    </row>
    <row r="17" spans="1:7" x14ac:dyDescent="0.25">
      <c r="A17" s="8"/>
      <c r="B17" s="9"/>
      <c r="C17" s="9"/>
      <c r="D17" s="33"/>
      <c r="E17" s="34"/>
      <c r="F17" s="32"/>
      <c r="G17" s="32"/>
    </row>
    <row r="18" spans="1:7" x14ac:dyDescent="0.25">
      <c r="A18" s="27"/>
      <c r="B18" s="28"/>
      <c r="C18" s="28"/>
      <c r="D18" s="35"/>
      <c r="E18" s="34"/>
      <c r="F18" s="32"/>
      <c r="G18" s="32"/>
    </row>
    <row r="19" spans="1:7" x14ac:dyDescent="0.25">
      <c r="A19" s="9"/>
      <c r="B19" s="9"/>
      <c r="C19" s="9"/>
      <c r="D19" s="9"/>
      <c r="E19" s="9"/>
      <c r="F19" s="9"/>
      <c r="G19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B18" sqref="B18"/>
    </sheetView>
  </sheetViews>
  <sheetFormatPr defaultRowHeight="15" x14ac:dyDescent="0.25"/>
  <cols>
    <col min="1" max="1" width="11.140625" customWidth="1"/>
    <col min="2" max="2" width="16.5703125" customWidth="1"/>
    <col min="3" max="3" width="10.42578125" customWidth="1"/>
    <col min="4" max="4" width="19" customWidth="1"/>
    <col min="5" max="5" width="12.5703125" customWidth="1"/>
  </cols>
  <sheetData>
    <row r="1" spans="1:5" ht="18.75" x14ac:dyDescent="0.3">
      <c r="A1" s="18" t="s">
        <v>74</v>
      </c>
    </row>
    <row r="2" spans="1:5" ht="15.75" x14ac:dyDescent="0.25">
      <c r="A2" s="14" t="s">
        <v>0</v>
      </c>
      <c r="B2" s="14"/>
      <c r="D2" s="14" t="s">
        <v>1</v>
      </c>
      <c r="E2" s="14"/>
    </row>
    <row r="3" spans="1:5" ht="15.75" x14ac:dyDescent="0.25">
      <c r="A3" s="14" t="s">
        <v>2</v>
      </c>
      <c r="B3" s="14"/>
      <c r="D3" s="15">
        <v>43470</v>
      </c>
      <c r="E3" s="14"/>
    </row>
    <row r="4" spans="1:5" ht="15.75" x14ac:dyDescent="0.25">
      <c r="A4" s="14" t="s">
        <v>4</v>
      </c>
      <c r="B4" s="14"/>
      <c r="D4" s="15">
        <v>43466</v>
      </c>
      <c r="E4" s="14"/>
    </row>
    <row r="5" spans="1:5" ht="15.75" x14ac:dyDescent="0.25">
      <c r="A5" s="14" t="s">
        <v>65</v>
      </c>
      <c r="B5" s="14"/>
      <c r="C5" s="15"/>
      <c r="D5" s="14">
        <v>30</v>
      </c>
      <c r="E5" s="14" t="s">
        <v>59</v>
      </c>
    </row>
    <row r="6" spans="1:5" ht="15.75" x14ac:dyDescent="0.25">
      <c r="A6" s="14"/>
      <c r="B6" s="14"/>
      <c r="C6" s="21"/>
      <c r="D6" s="14"/>
      <c r="E6" s="14"/>
    </row>
    <row r="8" spans="1:5" ht="72.599999999999994" customHeight="1" x14ac:dyDescent="0.25">
      <c r="A8" s="16" t="s">
        <v>13</v>
      </c>
      <c r="B8" s="16" t="s">
        <v>14</v>
      </c>
      <c r="C8" s="16" t="s">
        <v>15</v>
      </c>
      <c r="D8" s="24" t="s">
        <v>66</v>
      </c>
      <c r="E8" s="24" t="s">
        <v>67</v>
      </c>
    </row>
    <row r="9" spans="1:5" s="6" customFormat="1" x14ac:dyDescent="0.25">
      <c r="A9" s="7"/>
      <c r="B9" s="7"/>
      <c r="C9" s="7"/>
      <c r="D9" s="7" t="s">
        <v>68</v>
      </c>
      <c r="E9" s="7" t="s">
        <v>40</v>
      </c>
    </row>
    <row r="10" spans="1:5" x14ac:dyDescent="0.25">
      <c r="A10" s="8">
        <v>43580</v>
      </c>
      <c r="B10" s="9">
        <f t="shared" ref="B10:B16" si="0">(A10-$D$3)</f>
        <v>110</v>
      </c>
      <c r="C10" s="9" t="str">
        <f t="shared" ref="C10:C16" si="1">CONCATENATE(20190, (A10-$D$4+1))</f>
        <v>20190115</v>
      </c>
      <c r="D10" s="33">
        <v>0</v>
      </c>
      <c r="E10" s="37">
        <f>(D10/$D$5)*100</f>
        <v>0</v>
      </c>
    </row>
    <row r="11" spans="1:5" x14ac:dyDescent="0.25">
      <c r="A11" s="8">
        <v>43582</v>
      </c>
      <c r="B11" s="9">
        <f t="shared" si="0"/>
        <v>112</v>
      </c>
      <c r="C11" s="9" t="str">
        <f t="shared" si="1"/>
        <v>20190117</v>
      </c>
      <c r="D11" s="33">
        <v>5</v>
      </c>
      <c r="E11" s="37">
        <f t="shared" ref="E11:E16" si="2">(D11/$D$5)*100</f>
        <v>16.666666666666664</v>
      </c>
    </row>
    <row r="12" spans="1:5" x14ac:dyDescent="0.25">
      <c r="A12" s="30">
        <v>43584</v>
      </c>
      <c r="B12" s="31">
        <f t="shared" si="0"/>
        <v>114</v>
      </c>
      <c r="C12" s="31" t="str">
        <f t="shared" si="1"/>
        <v>20190119</v>
      </c>
      <c r="D12" s="34">
        <v>8</v>
      </c>
      <c r="E12" s="37">
        <f t="shared" si="2"/>
        <v>26.666666666666668</v>
      </c>
    </row>
    <row r="13" spans="1:5" x14ac:dyDescent="0.25">
      <c r="A13" s="27">
        <v>43587</v>
      </c>
      <c r="B13" s="28">
        <f t="shared" si="0"/>
        <v>117</v>
      </c>
      <c r="C13" s="28" t="str">
        <f t="shared" si="1"/>
        <v>20190122</v>
      </c>
      <c r="D13" s="36">
        <v>14</v>
      </c>
      <c r="E13" s="38">
        <f t="shared" si="2"/>
        <v>46.666666666666664</v>
      </c>
    </row>
    <row r="14" spans="1:5" s="23" customFormat="1" x14ac:dyDescent="0.25">
      <c r="A14" s="27">
        <v>43589</v>
      </c>
      <c r="B14" s="28">
        <f t="shared" si="0"/>
        <v>119</v>
      </c>
      <c r="C14" s="28" t="str">
        <f t="shared" si="1"/>
        <v>20190124</v>
      </c>
      <c r="D14" s="36">
        <v>16</v>
      </c>
      <c r="E14" s="38">
        <f t="shared" si="2"/>
        <v>53.333333333333336</v>
      </c>
    </row>
    <row r="15" spans="1:5" x14ac:dyDescent="0.25">
      <c r="A15" s="8">
        <v>43591</v>
      </c>
      <c r="B15" s="9">
        <f t="shared" si="0"/>
        <v>121</v>
      </c>
      <c r="C15" s="9" t="str">
        <f t="shared" si="1"/>
        <v>20190126</v>
      </c>
      <c r="D15" s="34">
        <v>19</v>
      </c>
      <c r="E15" s="37">
        <f t="shared" si="2"/>
        <v>63.333333333333329</v>
      </c>
    </row>
    <row r="16" spans="1:5" x14ac:dyDescent="0.25">
      <c r="A16" s="8">
        <v>43593</v>
      </c>
      <c r="B16" s="9">
        <f t="shared" si="0"/>
        <v>123</v>
      </c>
      <c r="C16" s="9" t="str">
        <f t="shared" si="1"/>
        <v>20190128</v>
      </c>
      <c r="D16" s="33">
        <v>25</v>
      </c>
      <c r="E16" s="37">
        <f t="shared" si="2"/>
        <v>83.333333333333343</v>
      </c>
    </row>
    <row r="17" spans="1:5" x14ac:dyDescent="0.25">
      <c r="A17" s="8"/>
      <c r="B17" s="9"/>
      <c r="C17" s="9"/>
      <c r="D17" s="33"/>
      <c r="E17" s="34"/>
    </row>
    <row r="18" spans="1:5" x14ac:dyDescent="0.25">
      <c r="A18" s="27"/>
      <c r="B18" s="28"/>
      <c r="C18" s="28"/>
      <c r="D18" s="35"/>
      <c r="E18" s="34"/>
    </row>
    <row r="19" spans="1:5" x14ac:dyDescent="0.25">
      <c r="A19" s="9"/>
      <c r="B19" s="9"/>
      <c r="C19" s="9"/>
      <c r="D19" s="9"/>
      <c r="E19" s="9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 Anexo 1-Palhada</vt:lpstr>
      <vt:lpstr>Anexo 2-Umidade Grav.</vt:lpstr>
      <vt:lpstr>Anexo 3-Emergência</vt:lpstr>
      <vt:lpstr>Anexo4-Número de Folhas</vt:lpstr>
      <vt:lpstr>Anexo 5-Florescimento</vt:lpstr>
      <vt:lpstr>Anexo 6- Mat. Fisiológica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cltan</dc:creator>
  <cp:lastModifiedBy>Rosangela</cp:lastModifiedBy>
  <dcterms:created xsi:type="dcterms:W3CDTF">2020-09-27T13:03:42Z</dcterms:created>
  <dcterms:modified xsi:type="dcterms:W3CDTF">2020-11-10T14:18:40Z</dcterms:modified>
</cp:coreProperties>
</file>