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Upload_UMT\Comunicado técnico\"/>
    </mc:Choice>
  </mc:AlternateContent>
  <bookViews>
    <workbookView xWindow="0" yWindow="0" windowWidth="28800" windowHeight="12435" activeTab="3"/>
  </bookViews>
  <sheets>
    <sheet name="Curva DPPH" sheetId="4" r:id="rId1"/>
    <sheet name="Leituras" sheetId="2" r:id="rId2"/>
    <sheet name="IC50 e EC50" sheetId="3" r:id="rId3"/>
    <sheet name="Resultados" sheetId="5" r:id="rId4"/>
  </sheets>
  <calcPr calcId="171027"/>
</workbook>
</file>

<file path=xl/calcChain.xml><?xml version="1.0" encoding="utf-8"?>
<calcChain xmlns="http://schemas.openxmlformats.org/spreadsheetml/2006/main">
  <c r="A8" i="5" l="1"/>
  <c r="A7" i="5"/>
  <c r="A6" i="5"/>
  <c r="C8" i="5"/>
  <c r="B8" i="5"/>
  <c r="C7" i="5"/>
  <c r="B7" i="5"/>
  <c r="C6" i="5"/>
  <c r="B6" i="5"/>
  <c r="A22" i="4"/>
  <c r="F23" i="2"/>
  <c r="G23" i="2"/>
  <c r="H23" i="2"/>
  <c r="I23" i="2"/>
  <c r="E23" i="2"/>
  <c r="C15" i="3"/>
  <c r="C7" i="3" l="1"/>
  <c r="C8" i="3"/>
  <c r="C9" i="3"/>
  <c r="C10" i="3"/>
  <c r="C11" i="3"/>
  <c r="C12" i="3"/>
  <c r="C13" i="3"/>
  <c r="C14" i="3"/>
  <c r="C16" i="3"/>
  <c r="C17" i="3"/>
  <c r="C18" i="3"/>
  <c r="C19" i="3"/>
  <c r="C20" i="3"/>
  <c r="C21" i="3"/>
  <c r="C22" i="3"/>
  <c r="C23" i="3"/>
  <c r="C24" i="3"/>
  <c r="C25" i="3"/>
  <c r="C26" i="3"/>
  <c r="C27" i="3"/>
  <c r="C28" i="3"/>
  <c r="C29" i="3"/>
  <c r="C30" i="3"/>
  <c r="C31" i="3"/>
  <c r="C32" i="3"/>
  <c r="C6" i="3"/>
  <c r="B9" i="3"/>
  <c r="B12" i="3"/>
  <c r="B15" i="3"/>
  <c r="B18" i="3"/>
  <c r="B21" i="3"/>
  <c r="B24" i="3"/>
  <c r="B27" i="3"/>
  <c r="B30" i="3"/>
  <c r="B6" i="3"/>
  <c r="A15" i="3"/>
  <c r="A24" i="3"/>
  <c r="A6" i="3"/>
  <c r="F41" i="2"/>
  <c r="G41" i="2"/>
  <c r="H41" i="2"/>
  <c r="I41" i="2"/>
  <c r="E41" i="2"/>
  <c r="F38" i="2"/>
  <c r="G38" i="2"/>
  <c r="H38" i="2"/>
  <c r="I38" i="2"/>
  <c r="L38" i="2" s="1"/>
  <c r="M38" i="2" s="1"/>
  <c r="E38" i="2"/>
  <c r="F20" i="2"/>
  <c r="G20" i="2"/>
  <c r="H20" i="2"/>
  <c r="L20" i="2"/>
  <c r="M20" i="2" s="1"/>
  <c r="E20" i="2"/>
  <c r="L21" i="2"/>
  <c r="M21" i="2" s="1"/>
  <c r="D7" i="3"/>
  <c r="D8" i="3"/>
  <c r="D9" i="3"/>
  <c r="D10" i="3"/>
  <c r="D11" i="3"/>
  <c r="D12" i="3"/>
  <c r="D13" i="3"/>
  <c r="D14" i="3"/>
  <c r="D15" i="3"/>
  <c r="D16" i="3"/>
  <c r="D17" i="3"/>
  <c r="D18" i="3"/>
  <c r="D19" i="3"/>
  <c r="D20" i="3"/>
  <c r="D21" i="3"/>
  <c r="D22" i="3"/>
  <c r="D23" i="3"/>
  <c r="D24" i="3"/>
  <c r="D25" i="3"/>
  <c r="D26" i="3"/>
  <c r="D27" i="3"/>
  <c r="D28" i="3"/>
  <c r="D29" i="3"/>
  <c r="D30" i="3"/>
  <c r="D31" i="3"/>
  <c r="D32" i="3"/>
  <c r="D6" i="3"/>
  <c r="M18" i="2"/>
  <c r="N18" i="2" s="1"/>
  <c r="M26" i="2"/>
  <c r="N26" i="2" s="1"/>
  <c r="M35" i="2"/>
  <c r="N35" i="2" s="1"/>
  <c r="L41" i="2"/>
  <c r="L15" i="2"/>
  <c r="M15" i="2" s="1"/>
  <c r="N15" i="2" s="1"/>
  <c r="L16" i="2"/>
  <c r="M16" i="2" s="1"/>
  <c r="N16" i="2" s="1"/>
  <c r="L17" i="2"/>
  <c r="M17" i="2" s="1"/>
  <c r="N17" i="2" s="1"/>
  <c r="L18" i="2"/>
  <c r="L19" i="2"/>
  <c r="M19" i="2" s="1"/>
  <c r="N19" i="2" s="1"/>
  <c r="L22" i="2"/>
  <c r="M22" i="2" s="1"/>
  <c r="N22" i="2" s="1"/>
  <c r="L23" i="2"/>
  <c r="M23" i="2" s="1"/>
  <c r="N23" i="2" s="1"/>
  <c r="L24" i="2"/>
  <c r="M24" i="2" s="1"/>
  <c r="N24" i="2" s="1"/>
  <c r="L25" i="2"/>
  <c r="M25" i="2" s="1"/>
  <c r="N25" i="2" s="1"/>
  <c r="L26" i="2"/>
  <c r="L27" i="2"/>
  <c r="M27" i="2" s="1"/>
  <c r="N27" i="2" s="1"/>
  <c r="L28" i="2"/>
  <c r="M28" i="2" s="1"/>
  <c r="N28" i="2" s="1"/>
  <c r="L29" i="2"/>
  <c r="M29" i="2" s="1"/>
  <c r="N29" i="2" s="1"/>
  <c r="L30" i="2"/>
  <c r="M30" i="2" s="1"/>
  <c r="N30" i="2" s="1"/>
  <c r="L31" i="2"/>
  <c r="M31" i="2" s="1"/>
  <c r="N31" i="2" s="1"/>
  <c r="L32" i="2"/>
  <c r="M32" i="2" s="1"/>
  <c r="N32" i="2" s="1"/>
  <c r="L34" i="2"/>
  <c r="M34" i="2" s="1"/>
  <c r="N34" i="2" s="1"/>
  <c r="L35" i="2"/>
  <c r="L39" i="2"/>
  <c r="L40" i="2"/>
  <c r="L13" i="2"/>
  <c r="M13" i="2" s="1"/>
  <c r="N13" i="2" s="1"/>
  <c r="L14" i="2"/>
  <c r="M14" i="2" s="1"/>
  <c r="N14" i="2" s="1"/>
  <c r="L12" i="2"/>
  <c r="M12" i="2" s="1"/>
  <c r="N12" i="2" s="1"/>
  <c r="B18" i="4"/>
  <c r="B17" i="4"/>
  <c r="B16" i="4"/>
  <c r="B22" i="4" s="1"/>
  <c r="E29" i="3" l="1"/>
  <c r="E25" i="3"/>
  <c r="E21" i="3"/>
  <c r="E17" i="3"/>
  <c r="E11" i="3"/>
  <c r="E7" i="3"/>
  <c r="E6" i="3"/>
  <c r="E28" i="3"/>
  <c r="E24" i="3"/>
  <c r="E20" i="3"/>
  <c r="E16" i="3"/>
  <c r="E10" i="3"/>
  <c r="E23" i="3"/>
  <c r="E19" i="3"/>
  <c r="E13" i="3"/>
  <c r="E9" i="3"/>
  <c r="E26" i="3"/>
  <c r="E22" i="3"/>
  <c r="E18" i="3"/>
  <c r="E12" i="3"/>
  <c r="G14" i="3" s="1"/>
  <c r="E8" i="3"/>
  <c r="N38" i="2"/>
  <c r="E32" i="3"/>
  <c r="N21" i="2"/>
  <c r="E15" i="3"/>
  <c r="N20" i="2"/>
  <c r="E14" i="3"/>
  <c r="G12" i="3" l="1"/>
  <c r="G13" i="3"/>
  <c r="H12" i="3" s="1"/>
  <c r="G19" i="3"/>
  <c r="H18" i="3" s="1"/>
  <c r="G20" i="3"/>
  <c r="G18" i="3"/>
  <c r="G6" i="3"/>
  <c r="G7" i="3"/>
  <c r="G8" i="3"/>
  <c r="G23" i="3"/>
  <c r="G21" i="3"/>
  <c r="G22" i="3"/>
  <c r="H21" i="3" s="1"/>
  <c r="G15" i="3"/>
  <c r="G17" i="3"/>
  <c r="G16" i="3"/>
  <c r="G26" i="3"/>
  <c r="G24" i="3"/>
  <c r="G25" i="3"/>
  <c r="G11" i="3"/>
  <c r="G9" i="3"/>
  <c r="G10" i="3"/>
  <c r="H9" i="3" s="1"/>
  <c r="H6" i="3" l="1"/>
  <c r="D6" i="5"/>
  <c r="E6" i="5"/>
  <c r="H15" i="3"/>
  <c r="H24" i="3"/>
  <c r="C22" i="4"/>
  <c r="E7" i="5" l="1"/>
  <c r="D7" i="5"/>
  <c r="I6" i="3"/>
  <c r="I18" i="3"/>
  <c r="I24" i="3"/>
  <c r="I21" i="3"/>
  <c r="I12" i="3"/>
  <c r="I15" i="3"/>
  <c r="I9" i="3"/>
  <c r="I37" i="2"/>
  <c r="I33" i="2"/>
  <c r="F7" i="5" l="1"/>
  <c r="G7" i="5"/>
  <c r="G6" i="5"/>
  <c r="F6" i="5"/>
  <c r="L37" i="2"/>
  <c r="M37" i="2" s="1"/>
  <c r="L33" i="2"/>
  <c r="M33" i="2" s="1"/>
  <c r="I36" i="2"/>
  <c r="L36" i="2" s="1"/>
  <c r="M36" i="2" s="1"/>
  <c r="I11" i="2"/>
  <c r="N36" i="2" l="1"/>
  <c r="E30" i="3"/>
  <c r="N33" i="2"/>
  <c r="E27" i="3"/>
  <c r="N37" i="2"/>
  <c r="E31" i="3"/>
  <c r="G27" i="3" l="1"/>
  <c r="G29" i="3"/>
  <c r="G28" i="3"/>
  <c r="H27" i="3" s="1"/>
  <c r="G31" i="3"/>
  <c r="H30" i="3" s="1"/>
  <c r="I30" i="3" s="1"/>
  <c r="G30" i="3"/>
  <c r="G32" i="3"/>
  <c r="D8" i="5" l="1"/>
  <c r="I27" i="3"/>
  <c r="E8" i="5"/>
  <c r="G8" i="5" l="1"/>
  <c r="F8" i="5"/>
</calcChain>
</file>

<file path=xl/comments1.xml><?xml version="1.0" encoding="utf-8"?>
<comments xmlns="http://schemas.openxmlformats.org/spreadsheetml/2006/main">
  <authors>
    <author>Mailson Matos</author>
  </authors>
  <commentList>
    <comment ref="A7" authorId="0" shapeId="0">
      <text>
        <r>
          <rPr>
            <b/>
            <sz val="9"/>
            <color indexed="81"/>
            <rFont val="Segoe UI"/>
            <family val="2"/>
          </rPr>
          <t>Mailson Matos:</t>
        </r>
        <r>
          <rPr>
            <sz val="9"/>
            <color indexed="81"/>
            <rFont val="Segoe UI"/>
            <family val="2"/>
          </rPr>
          <t xml:space="preserve">
Inserir os valores de absorbância obtidas para as respectivas concentrações de DPPH</t>
        </r>
      </text>
    </comment>
  </commentList>
</comments>
</file>

<file path=xl/comments2.xml><?xml version="1.0" encoding="utf-8"?>
<comments xmlns="http://schemas.openxmlformats.org/spreadsheetml/2006/main">
  <authors>
    <author>Mailson Matos</author>
  </authors>
  <commentList>
    <comment ref="D10" authorId="0" shapeId="0">
      <text>
        <r>
          <rPr>
            <b/>
            <sz val="9"/>
            <color indexed="81"/>
            <rFont val="Segoe UI"/>
            <family val="2"/>
          </rPr>
          <t>Mailson Matos:</t>
        </r>
        <r>
          <rPr>
            <sz val="9"/>
            <color indexed="81"/>
            <rFont val="Segoe UI"/>
            <family val="2"/>
          </rPr>
          <t xml:space="preserve">
A compensação da diluição está na planilha calculo de IC50 e EC50</t>
        </r>
      </text>
    </comment>
    <comment ref="E10" authorId="0" shapeId="0">
      <text>
        <r>
          <rPr>
            <b/>
            <sz val="9"/>
            <color indexed="81"/>
            <rFont val="Segoe UI"/>
            <family val="2"/>
          </rPr>
          <t>Mailson Matos:</t>
        </r>
        <r>
          <rPr>
            <sz val="9"/>
            <color indexed="81"/>
            <rFont val="Segoe UI"/>
            <family val="2"/>
          </rPr>
          <t xml:space="preserve">
Realizar leituras até a estabilização
Se nescessário inserir colunas</t>
        </r>
      </text>
    </comment>
    <comment ref="L10" authorId="0" shapeId="0">
      <text>
        <r>
          <rPr>
            <b/>
            <sz val="9"/>
            <color indexed="81"/>
            <rFont val="Segoe UI"/>
            <family val="2"/>
          </rPr>
          <t>Mailson Matos:</t>
        </r>
        <r>
          <rPr>
            <sz val="9"/>
            <color indexed="81"/>
            <rFont val="Segoe UI"/>
            <family val="2"/>
          </rPr>
          <t xml:space="preserve">
Selecionar a célula com a leitura final</t>
        </r>
      </text>
    </comment>
    <comment ref="C39" authorId="0" shapeId="0">
      <text>
        <r>
          <rPr>
            <b/>
            <sz val="9"/>
            <color indexed="81"/>
            <rFont val="Segoe UI"/>
            <family val="2"/>
          </rPr>
          <t>Mailson Matos:</t>
        </r>
        <r>
          <rPr>
            <sz val="9"/>
            <color indexed="81"/>
            <rFont val="Segoe UI"/>
            <family val="2"/>
          </rPr>
          <t xml:space="preserve">
Sem diluição
</t>
        </r>
      </text>
    </comment>
  </commentList>
</comments>
</file>

<file path=xl/comments3.xml><?xml version="1.0" encoding="utf-8"?>
<comments xmlns="http://schemas.openxmlformats.org/spreadsheetml/2006/main">
  <authors>
    <author>Mailson Matos</author>
  </authors>
  <commentList>
    <comment ref="F5" authorId="0" shapeId="0">
      <text>
        <r>
          <rPr>
            <b/>
            <sz val="9"/>
            <color indexed="81"/>
            <rFont val="Segoe UI"/>
            <family val="2"/>
          </rPr>
          <t>Mailson Matos:</t>
        </r>
        <r>
          <rPr>
            <sz val="9"/>
            <color indexed="81"/>
            <rFont val="Segoe UI"/>
            <family val="2"/>
          </rPr>
          <t xml:space="preserve">
Se R² menor que 0,96 verificar as medidas
</t>
        </r>
      </text>
    </comment>
  </commentList>
</comments>
</file>

<file path=xl/sharedStrings.xml><?xml version="1.0" encoding="utf-8"?>
<sst xmlns="http://schemas.openxmlformats.org/spreadsheetml/2006/main" count="112" uniqueCount="76">
  <si>
    <t>BHT1c_45</t>
  </si>
  <si>
    <t>BHT2c_45</t>
  </si>
  <si>
    <t>BHT3c_45</t>
  </si>
  <si>
    <t>BHT1b_45</t>
  </si>
  <si>
    <t>BHT1a_45</t>
  </si>
  <si>
    <t>BHT2a_45</t>
  </si>
  <si>
    <t>BHT2b_45</t>
  </si>
  <si>
    <t>BHT3b_45</t>
  </si>
  <si>
    <t>LP1c</t>
  </si>
  <si>
    <t>LP1b</t>
  </si>
  <si>
    <t>LP2c</t>
  </si>
  <si>
    <t>LP2b</t>
  </si>
  <si>
    <t>LP2a</t>
  </si>
  <si>
    <t>LP3c</t>
  </si>
  <si>
    <t>LP3b</t>
  </si>
  <si>
    <t>LP3a</t>
  </si>
  <si>
    <t>LB1c</t>
  </si>
  <si>
    <t>LB1b</t>
  </si>
  <si>
    <t>LB1a</t>
  </si>
  <si>
    <t>LB2b</t>
  </si>
  <si>
    <t>LB2a</t>
  </si>
  <si>
    <t>LB3c</t>
  </si>
  <si>
    <t>LB3b</t>
  </si>
  <si>
    <t>C3</t>
  </si>
  <si>
    <t>C2</t>
  </si>
  <si>
    <t>LB2c</t>
  </si>
  <si>
    <t>BHT</t>
  </si>
  <si>
    <t>Antiox</t>
  </si>
  <si>
    <t>amostra</t>
  </si>
  <si>
    <t>%  DPPH rem</t>
  </si>
  <si>
    <t>LP</t>
  </si>
  <si>
    <t>LB</t>
  </si>
  <si>
    <t>Abs</t>
  </si>
  <si>
    <t>Concentração controle incial</t>
  </si>
  <si>
    <t>DPPH (µmol/L)</t>
  </si>
  <si>
    <t>DPPH (mg/L)</t>
  </si>
  <si>
    <t>Conc. amostra (mg/L)</t>
  </si>
  <si>
    <t>IC50 (mg/L)</t>
  </si>
  <si>
    <t>LP 1</t>
  </si>
  <si>
    <t>Equação de calibração</t>
  </si>
  <si>
    <t>Inclinação (a)</t>
  </si>
  <si>
    <t>Intercepção (b)</t>
  </si>
  <si>
    <t>Conc (µmol/L)</t>
  </si>
  <si>
    <t>R²</t>
  </si>
  <si>
    <t>Tabela 1</t>
  </si>
  <si>
    <t>LP1a</t>
  </si>
  <si>
    <t>Nomenclatura da amostra diluida</t>
  </si>
  <si>
    <t>BHT 1</t>
  </si>
  <si>
    <t>BHT 2</t>
  </si>
  <si>
    <t>BHT 3</t>
  </si>
  <si>
    <t>LP 2</t>
  </si>
  <si>
    <t>LP 3</t>
  </si>
  <si>
    <t>LB 1</t>
  </si>
  <si>
    <t>LB 2</t>
  </si>
  <si>
    <t>LB 3</t>
  </si>
  <si>
    <t>Controle</t>
  </si>
  <si>
    <t>C1</t>
  </si>
  <si>
    <t>LB3a</t>
  </si>
  <si>
    <t>BHT3a_45</t>
  </si>
  <si>
    <t>Concentração inicial de antioxidante (mg/L)</t>
  </si>
  <si>
    <t>Amostras</t>
  </si>
  <si>
    <t>Replicatas</t>
  </si>
  <si>
    <t>Absorbância estável (tempo IC50)</t>
  </si>
  <si>
    <t>% redução DPPH</t>
  </si>
  <si>
    <t>% DPPH Remescente</t>
  </si>
  <si>
    <t>Absorbâncias em 515 nm ao longo do tempo (min)</t>
  </si>
  <si>
    <t>Equação da reta</t>
  </si>
  <si>
    <t>Amostra</t>
  </si>
  <si>
    <t>EC50 
(mg lig/mg DPPH)</t>
  </si>
  <si>
    <t>IC50
(mg/L)</t>
  </si>
  <si>
    <t>Erro IC50 (mg/L)</t>
  </si>
  <si>
    <t>EC50
(mg lig/mg DPPH)</t>
  </si>
  <si>
    <t>Errp EC50
(mg lig/mg DPPH)</t>
  </si>
  <si>
    <t>Erro % redução DPPH</t>
  </si>
  <si>
    <t>Núcleo de Tecnologia de Produtos Florestais</t>
  </si>
  <si>
    <t>Laboratório de Tecnologia da Madeira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</si>
</sst>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000"/>
    <numFmt numFmtId="167" formatCode="0.0000"/>
  </numFmts>
  <fonts count="5" x14ac:knownFonts="1">
    <font>
      <sz val="11"/>
      <color theme="1"/>
      <name val="Calibri"/>
      <family val="2"/>
      <scheme val="minor"/>
    </font>
    <font>
      <sz val="11"/>
      <color rgb="FFFF0000"/>
      <name val="Calibri"/>
      <family val="2"/>
      <scheme val="minor"/>
    </font>
    <font>
      <b/>
      <sz val="11"/>
      <color theme="1"/>
      <name val="Calibri"/>
      <family val="2"/>
      <scheme val="minor"/>
    </font>
    <font>
      <sz val="9"/>
      <color indexed="81"/>
      <name val="Segoe UI"/>
      <family val="2"/>
    </font>
    <font>
      <b/>
      <sz val="9"/>
      <color indexed="81"/>
      <name val="Segoe UI"/>
      <family val="2"/>
    </font>
  </fonts>
  <fills count="3">
    <fill>
      <patternFill patternType="none"/>
    </fill>
    <fill>
      <patternFill patternType="gray125"/>
    </fill>
    <fill>
      <patternFill patternType="solid">
        <fgColor rgb="FFD4FBC5"/>
        <bgColor indexed="64"/>
      </patternFill>
    </fill>
  </fills>
  <borders count="1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6">
    <xf numFmtId="0" fontId="0" fillId="0" borderId="0" xfId="0"/>
    <xf numFmtId="0" fontId="0" fillId="0" borderId="0" xfId="0" applyAlignment="1">
      <alignment horizontal="center"/>
    </xf>
    <xf numFmtId="0" fontId="0" fillId="0" borderId="0" xfId="0" applyAlignment="1">
      <alignment horizontal="center"/>
    </xf>
    <xf numFmtId="0" fontId="0" fillId="0" borderId="0" xfId="0" applyBorder="1" applyAlignment="1">
      <alignment horizontal="center"/>
    </xf>
    <xf numFmtId="1" fontId="0" fillId="0" borderId="0" xfId="0" applyNumberFormat="1" applyAlignment="1">
      <alignment horizontal="center" vertical="center"/>
    </xf>
    <xf numFmtId="1" fontId="0" fillId="0" borderId="0" xfId="0" applyNumberFormat="1" applyAlignment="1">
      <alignment horizontal="center"/>
    </xf>
    <xf numFmtId="165" fontId="0" fillId="0" borderId="0" xfId="0" applyNumberFormat="1" applyAlignment="1">
      <alignment horizontal="center"/>
    </xf>
    <xf numFmtId="0" fontId="0" fillId="0" borderId="0" xfId="0" applyFill="1" applyBorder="1"/>
    <xf numFmtId="164" fontId="0" fillId="0" borderId="0" xfId="0" applyNumberFormat="1" applyBorder="1"/>
    <xf numFmtId="0" fontId="0" fillId="0" borderId="1" xfId="0" applyFill="1" applyBorder="1"/>
    <xf numFmtId="164" fontId="0" fillId="0" borderId="1" xfId="0" applyNumberFormat="1" applyBorder="1"/>
    <xf numFmtId="0" fontId="0" fillId="0" borderId="1" xfId="0" applyBorder="1"/>
    <xf numFmtId="0" fontId="0" fillId="0" borderId="3" xfId="0" applyFill="1" applyBorder="1"/>
    <xf numFmtId="164" fontId="0" fillId="0" borderId="3" xfId="0" applyNumberFormat="1" applyBorder="1"/>
    <xf numFmtId="0" fontId="0" fillId="0" borderId="3" xfId="0" applyBorder="1"/>
    <xf numFmtId="0" fontId="0" fillId="0" borderId="0" xfId="0" applyBorder="1"/>
    <xf numFmtId="2" fontId="0" fillId="0" borderId="3" xfId="0" applyNumberFormat="1" applyBorder="1"/>
    <xf numFmtId="0" fontId="0" fillId="0" borderId="1" xfId="0" applyBorder="1" applyAlignment="1">
      <alignment horizontal="center"/>
    </xf>
    <xf numFmtId="2" fontId="0" fillId="0" borderId="0" xfId="0" applyNumberFormat="1" applyBorder="1"/>
    <xf numFmtId="0" fontId="0" fillId="0" borderId="2" xfId="0" applyBorder="1" applyAlignment="1">
      <alignment horizontal="center" vertical="center"/>
    </xf>
    <xf numFmtId="0" fontId="0" fillId="0" borderId="2" xfId="0" applyBorder="1" applyAlignment="1">
      <alignment horizontal="center" wrapText="1"/>
    </xf>
    <xf numFmtId="0" fontId="0" fillId="0" borderId="0" xfId="0" applyBorder="1" applyAlignment="1"/>
    <xf numFmtId="2" fontId="0" fillId="0" borderId="0" xfId="0" applyNumberFormat="1" applyBorder="1" applyAlignment="1">
      <alignment horizontal="center"/>
    </xf>
    <xf numFmtId="2" fontId="0" fillId="0" borderId="1" xfId="0" applyNumberFormat="1" applyBorder="1" applyAlignment="1">
      <alignment horizontal="center"/>
    </xf>
    <xf numFmtId="167" fontId="0" fillId="0" borderId="0" xfId="0" applyNumberFormat="1" applyAlignment="1">
      <alignment horizontal="center"/>
    </xf>
    <xf numFmtId="166" fontId="0" fillId="0" borderId="0" xfId="0" applyNumberFormat="1" applyAlignment="1">
      <alignment horizontal="center"/>
    </xf>
    <xf numFmtId="0" fontId="0" fillId="2" borderId="0" xfId="0" applyFill="1" applyBorder="1"/>
    <xf numFmtId="0" fontId="0" fillId="2" borderId="1" xfId="0" applyFill="1"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0" xfId="0" applyFill="1" applyBorder="1" applyAlignment="1">
      <alignment horizontal="center"/>
    </xf>
    <xf numFmtId="0" fontId="0" fillId="2" borderId="1" xfId="0" applyFill="1" applyBorder="1" applyAlignment="1">
      <alignment horizontal="center"/>
    </xf>
    <xf numFmtId="0" fontId="2" fillId="0" borderId="0" xfId="0" applyFont="1"/>
    <xf numFmtId="0" fontId="2" fillId="0" borderId="2" xfId="0" applyFont="1" applyBorder="1" applyAlignment="1">
      <alignment horizontal="center"/>
    </xf>
    <xf numFmtId="165" fontId="0" fillId="0" borderId="7" xfId="0" applyNumberFormat="1" applyBorder="1" applyAlignment="1">
      <alignment horizontal="center"/>
    </xf>
    <xf numFmtId="167" fontId="0" fillId="0" borderId="7" xfId="0" applyNumberFormat="1" applyBorder="1" applyAlignment="1">
      <alignment horizontal="center"/>
    </xf>
    <xf numFmtId="165" fontId="0" fillId="0" borderId="9" xfId="0" applyNumberFormat="1" applyBorder="1" applyAlignment="1">
      <alignment horizontal="center"/>
    </xf>
    <xf numFmtId="0" fontId="0" fillId="0" borderId="0" xfId="0" applyFill="1"/>
    <xf numFmtId="164" fontId="0" fillId="0" borderId="0" xfId="0" applyNumberFormat="1" applyFill="1" applyBorder="1"/>
    <xf numFmtId="164" fontId="0" fillId="0" borderId="3" xfId="0" applyNumberFormat="1" applyFill="1" applyBorder="1"/>
    <xf numFmtId="164" fontId="0" fillId="0" borderId="1" xfId="0" applyNumberFormat="1" applyFill="1" applyBorder="1"/>
    <xf numFmtId="0" fontId="0" fillId="0" borderId="0" xfId="0" applyFill="1" applyBorder="1" applyAlignment="1">
      <alignment horizontal="center" vertical="center"/>
    </xf>
    <xf numFmtId="0" fontId="0" fillId="0" borderId="1"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Border="1" applyAlignment="1">
      <alignment horizontal="center" vertical="center"/>
    </xf>
    <xf numFmtId="0" fontId="0" fillId="2" borderId="3" xfId="0" applyFill="1" applyBorder="1"/>
    <xf numFmtId="0" fontId="1" fillId="2" borderId="3" xfId="0" applyFont="1" applyFill="1" applyBorder="1"/>
    <xf numFmtId="0" fontId="1" fillId="2" borderId="0" xfId="0" applyFont="1" applyFill="1" applyBorder="1"/>
    <xf numFmtId="0" fontId="2" fillId="2" borderId="0" xfId="0" applyFont="1" applyFill="1" applyBorder="1" applyAlignment="1">
      <alignment horizontal="center"/>
    </xf>
    <xf numFmtId="0" fontId="2" fillId="2" borderId="1" xfId="0" applyFont="1" applyFill="1" applyBorder="1" applyAlignment="1">
      <alignment horizontal="center"/>
    </xf>
    <xf numFmtId="0" fontId="2" fillId="2" borderId="3" xfId="0" applyFont="1" applyFill="1" applyBorder="1" applyAlignment="1">
      <alignment horizontal="center"/>
    </xf>
    <xf numFmtId="165" fontId="0" fillId="2" borderId="1" xfId="0" applyNumberFormat="1" applyFill="1" applyBorder="1"/>
    <xf numFmtId="0" fontId="0" fillId="0" borderId="1" xfId="0" applyBorder="1" applyAlignment="1">
      <alignment vertical="center"/>
    </xf>
    <xf numFmtId="0" fontId="0" fillId="0" borderId="0" xfId="0" applyBorder="1" applyAlignment="1">
      <alignment vertical="center" wrapText="1"/>
    </xf>
    <xf numFmtId="0" fontId="0" fillId="0" borderId="1" xfId="0" applyBorder="1" applyAlignment="1">
      <alignment vertical="center" wrapText="1"/>
    </xf>
    <xf numFmtId="0" fontId="0" fillId="0" borderId="0" xfId="0" applyAlignment="1">
      <alignment vertical="center"/>
    </xf>
    <xf numFmtId="164" fontId="0" fillId="0" borderId="9" xfId="0" applyNumberFormat="1" applyBorder="1"/>
    <xf numFmtId="165" fontId="0" fillId="0" borderId="0" xfId="0" applyNumberFormat="1" applyBorder="1"/>
    <xf numFmtId="167" fontId="0" fillId="0" borderId="3" xfId="0" applyNumberFormat="1" applyBorder="1"/>
    <xf numFmtId="167" fontId="0" fillId="0" borderId="0" xfId="0" applyNumberFormat="1" applyBorder="1"/>
    <xf numFmtId="166" fontId="0" fillId="0" borderId="3" xfId="0" applyNumberFormat="1" applyBorder="1"/>
    <xf numFmtId="165" fontId="0" fillId="0" borderId="1" xfId="0" applyNumberFormat="1" applyBorder="1"/>
    <xf numFmtId="165" fontId="0" fillId="2" borderId="0" xfId="0" applyNumberFormat="1" applyFill="1" applyBorder="1"/>
    <xf numFmtId="0" fontId="0" fillId="0" borderId="8" xfId="0" applyBorder="1" applyAlignment="1">
      <alignment horizontal="center"/>
    </xf>
    <xf numFmtId="1" fontId="0" fillId="0" borderId="1" xfId="0" applyNumberFormat="1" applyBorder="1" applyAlignment="1">
      <alignment horizontal="center" vertical="center"/>
    </xf>
    <xf numFmtId="1" fontId="0" fillId="0" borderId="9" xfId="0" applyNumberFormat="1" applyBorder="1" applyAlignment="1">
      <alignment horizontal="center"/>
    </xf>
    <xf numFmtId="2" fontId="0" fillId="0" borderId="3" xfId="0" applyNumberFormat="1" applyBorder="1" applyAlignment="1">
      <alignment horizontal="center"/>
    </xf>
    <xf numFmtId="164" fontId="0" fillId="0" borderId="3" xfId="0" applyNumberFormat="1" applyBorder="1" applyAlignment="1">
      <alignment horizontal="center"/>
    </xf>
    <xf numFmtId="164" fontId="0" fillId="0" borderId="0" xfId="0" applyNumberFormat="1" applyBorder="1" applyAlignment="1">
      <alignment horizontal="center"/>
    </xf>
    <xf numFmtId="164" fontId="0" fillId="0" borderId="1" xfId="0" applyNumberFormat="1" applyBorder="1" applyAlignment="1">
      <alignment horizontal="center"/>
    </xf>
    <xf numFmtId="0" fontId="0" fillId="0" borderId="2" xfId="0" applyBorder="1" applyAlignment="1">
      <alignment horizontal="center" vertical="center" wrapText="1"/>
    </xf>
    <xf numFmtId="164" fontId="0" fillId="0" borderId="3" xfId="0" applyNumberFormat="1" applyBorder="1" applyAlignment="1">
      <alignment horizontal="center" vertical="center"/>
    </xf>
    <xf numFmtId="164" fontId="0" fillId="0" borderId="0" xfId="0" applyNumberFormat="1" applyBorder="1" applyAlignment="1">
      <alignment horizontal="center" vertical="center"/>
    </xf>
    <xf numFmtId="164" fontId="0" fillId="0" borderId="1" xfId="0" applyNumberForma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0" fillId="0" borderId="3" xfId="0" applyBorder="1" applyAlignment="1">
      <alignment horizontal="center" wrapText="1"/>
    </xf>
    <xf numFmtId="0" fontId="0" fillId="0" borderId="1" xfId="0" applyBorder="1" applyAlignment="1">
      <alignment horizontal="center" wrapText="1"/>
    </xf>
    <xf numFmtId="0" fontId="0" fillId="0" borderId="3" xfId="0" applyFill="1" applyBorder="1" applyAlignment="1">
      <alignment horizontal="center"/>
    </xf>
    <xf numFmtId="0" fontId="0" fillId="0" borderId="3" xfId="0" applyFill="1" applyBorder="1" applyAlignment="1">
      <alignment horizontal="center" wrapText="1"/>
    </xf>
    <xf numFmtId="0" fontId="0" fillId="0" borderId="1" xfId="0" applyFill="1" applyBorder="1" applyAlignment="1">
      <alignment horizontal="center" wrapText="1"/>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D4FBC5"/>
      <color rgb="FF9EF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manualLayout>
          <c:layoutTarget val="inner"/>
          <c:xMode val="edge"/>
          <c:yMode val="edge"/>
          <c:x val="0.12789418884622894"/>
          <c:y val="0.10185185185185185"/>
          <c:w val="0.784098826489664"/>
          <c:h val="0.68363940221757991"/>
        </c:manualLayout>
      </c:layout>
      <c:scatterChart>
        <c:scatterStyle val="lineMarker"/>
        <c:varyColors val="0"/>
        <c:ser>
          <c:idx val="0"/>
          <c:order val="0"/>
          <c:tx>
            <c:strRef>
              <c:f>'Curva DPPH'!$B$6</c:f>
              <c:strCache>
                <c:ptCount val="1"/>
                <c:pt idx="0">
                  <c:v>Conc (µmol/L)</c:v>
                </c:pt>
              </c:strCache>
            </c:strRef>
          </c:tx>
          <c:spPr>
            <a:ln w="28575" cap="rnd">
              <a:noFill/>
              <a:round/>
            </a:ln>
            <a:effectLst/>
          </c:spPr>
          <c:marker>
            <c:symbol val="circle"/>
            <c:size val="5"/>
            <c:spPr>
              <a:solidFill>
                <a:schemeClr val="accent5"/>
              </a:solidFill>
              <a:ln w="9525">
                <a:solidFill>
                  <a:schemeClr val="accent5"/>
                </a:solidFill>
              </a:ln>
              <a:effectLst/>
            </c:spPr>
          </c:marker>
          <c:trendline>
            <c:spPr>
              <a:ln w="19050" cap="rnd">
                <a:solidFill>
                  <a:schemeClr val="accent5"/>
                </a:solidFill>
                <a:prstDash val="sysDot"/>
              </a:ln>
              <a:effectLst/>
            </c:spPr>
            <c:trendlineType val="linear"/>
            <c:dispRSqr val="1"/>
            <c:dispEq val="1"/>
            <c:trendlineLbl>
              <c:layout>
                <c:manualLayout>
                  <c:x val="-5.2283902012248466E-2"/>
                  <c:y val="-1.0677311169437153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trendlineLbl>
          </c:trendline>
          <c:xVal>
            <c:numRef>
              <c:f>'Curva DPPH'!$A$7:$A$13</c:f>
              <c:numCache>
                <c:formatCode>General</c:formatCode>
                <c:ptCount val="7"/>
                <c:pt idx="0">
                  <c:v>0</c:v>
                </c:pt>
                <c:pt idx="1">
                  <c:v>0.11</c:v>
                </c:pt>
                <c:pt idx="2">
                  <c:v>0.22</c:v>
                </c:pt>
                <c:pt idx="3">
                  <c:v>0.27200000000000002</c:v>
                </c:pt>
                <c:pt idx="4">
                  <c:v>0.42099999999999999</c:v>
                </c:pt>
                <c:pt idx="5">
                  <c:v>0.54600000000000004</c:v>
                </c:pt>
                <c:pt idx="6">
                  <c:v>0.67300000000000004</c:v>
                </c:pt>
              </c:numCache>
            </c:numRef>
          </c:xVal>
          <c:yVal>
            <c:numRef>
              <c:f>'Curva DPPH'!$B$7:$B$13</c:f>
              <c:numCache>
                <c:formatCode>General</c:formatCode>
                <c:ptCount val="7"/>
                <c:pt idx="0">
                  <c:v>0</c:v>
                </c:pt>
                <c:pt idx="1">
                  <c:v>9.75</c:v>
                </c:pt>
                <c:pt idx="2">
                  <c:v>19.5</c:v>
                </c:pt>
                <c:pt idx="3">
                  <c:v>29.25</c:v>
                </c:pt>
                <c:pt idx="4">
                  <c:v>39</c:v>
                </c:pt>
                <c:pt idx="5">
                  <c:v>48.75</c:v>
                </c:pt>
                <c:pt idx="6">
                  <c:v>58.5</c:v>
                </c:pt>
              </c:numCache>
            </c:numRef>
          </c:yVal>
          <c:smooth val="0"/>
          <c:extLst xmlns:c16r2="http://schemas.microsoft.com/office/drawing/2015/06/chart">
            <c:ext xmlns:c16="http://schemas.microsoft.com/office/drawing/2014/chart" uri="{C3380CC4-5D6E-409C-BE32-E72D297353CC}">
              <c16:uniqueId val="{00000000-7CBC-4DDA-9181-23B035324413}"/>
            </c:ext>
          </c:extLst>
        </c:ser>
        <c:dLbls>
          <c:showLegendKey val="0"/>
          <c:showVal val="0"/>
          <c:showCatName val="0"/>
          <c:showSerName val="0"/>
          <c:showPercent val="0"/>
          <c:showBubbleSize val="0"/>
        </c:dLbls>
        <c:axId val="269662264"/>
        <c:axId val="205791576"/>
      </c:scatterChart>
      <c:valAx>
        <c:axId val="2696622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BR">
                    <a:solidFill>
                      <a:sysClr val="windowText" lastClr="000000"/>
                    </a:solidFill>
                  </a:rPr>
                  <a:t>Absorbâncias em 515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pt-B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05791576"/>
        <c:crosses val="autoZero"/>
        <c:crossBetween val="midCat"/>
      </c:valAx>
      <c:valAx>
        <c:axId val="20579157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pt-BR">
                    <a:solidFill>
                      <a:sysClr val="windowText" lastClr="000000"/>
                    </a:solidFill>
                  </a:rPr>
                  <a:t>Concentração DPPH (</a:t>
                </a:r>
                <a:r>
                  <a:rPr lang="pt-BR">
                    <a:solidFill>
                      <a:sysClr val="windowText" lastClr="000000"/>
                    </a:solidFill>
                    <a:latin typeface="Symbol" panose="05050102010706020507" pitchFamily="18" charset="2"/>
                  </a:rPr>
                  <a:t>m</a:t>
                </a:r>
                <a:r>
                  <a:rPr lang="pt-BR">
                    <a:solidFill>
                      <a:sysClr val="windowText" lastClr="000000"/>
                    </a:solidFill>
                  </a:rPr>
                  <a:t>mol.L</a:t>
                </a:r>
                <a:r>
                  <a:rPr lang="pt-BR" baseline="30000">
                    <a:solidFill>
                      <a:sysClr val="windowText" lastClr="000000"/>
                    </a:solidFill>
                  </a:rPr>
                  <a:t>-1</a:t>
                </a:r>
                <a:r>
                  <a:rPr lang="pt-BR"/>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pt-BR"/>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26966226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342900</xdr:colOff>
      <xdr:row>7</xdr:row>
      <xdr:rowOff>28574</xdr:rowOff>
    </xdr:from>
    <xdr:to>
      <xdr:col>12</xdr:col>
      <xdr:colOff>76200</xdr:colOff>
      <xdr:row>19</xdr:row>
      <xdr:rowOff>76199</xdr:rowOff>
    </xdr:to>
    <xdr:graphicFrame macro="">
      <xdr:nvGraphicFramePr>
        <xdr:cNvPr id="3" name="Gráfico 2">
          <a:extLst>
            <a:ext uri="{FF2B5EF4-FFF2-40B4-BE49-F238E27FC236}">
              <a16:creationId xmlns:a16="http://schemas.microsoft.com/office/drawing/2014/main" xmlns="" id="{89CD424A-7861-4B90-9D7D-C4DEEDB030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152400</xdr:colOff>
      <xdr:row>4</xdr:row>
      <xdr:rowOff>76199</xdr:rowOff>
    </xdr:from>
    <xdr:to>
      <xdr:col>19</xdr:col>
      <xdr:colOff>114300</xdr:colOff>
      <xdr:row>19</xdr:row>
      <xdr:rowOff>85725</xdr:rowOff>
    </xdr:to>
    <xdr:sp macro="" textlink="">
      <xdr:nvSpPr>
        <xdr:cNvPr id="2" name="CaixaDeTexto 1">
          <a:extLst>
            <a:ext uri="{FF2B5EF4-FFF2-40B4-BE49-F238E27FC236}">
              <a16:creationId xmlns:a16="http://schemas.microsoft.com/office/drawing/2014/main" xmlns="" id="{98C5EB9E-5157-4436-876C-BE55776443A9}"/>
            </a:ext>
          </a:extLst>
        </xdr:cNvPr>
        <xdr:cNvSpPr txBox="1"/>
      </xdr:nvSpPr>
      <xdr:spPr>
        <a:xfrm>
          <a:off x="8439150" y="76199"/>
          <a:ext cx="4229100" cy="2867026"/>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dk1"/>
              </a:solidFill>
              <a:effectLst/>
              <a:latin typeface="+mn-lt"/>
              <a:ea typeface="+mn-ea"/>
              <a:cs typeface="+mn-cs"/>
            </a:rPr>
            <a:t>A partir da solução de DPPH 60 </a:t>
          </a:r>
          <a:r>
            <a:rPr lang="pt-BR" sz="1100">
              <a:solidFill>
                <a:schemeClr val="dk1"/>
              </a:solidFill>
              <a:effectLst/>
              <a:latin typeface="Symbol" panose="05050102010706020507" pitchFamily="18" charset="2"/>
              <a:ea typeface="+mn-ea"/>
              <a:cs typeface="+mn-cs"/>
            </a:rPr>
            <a:t>m</a:t>
          </a:r>
          <a:r>
            <a:rPr lang="pt-BR" sz="1100">
              <a:solidFill>
                <a:schemeClr val="dk1"/>
              </a:solidFill>
              <a:effectLst/>
              <a:latin typeface="+mn-lt"/>
              <a:ea typeface="+mn-ea"/>
              <a:cs typeface="+mn-cs"/>
            </a:rPr>
            <a:t>mol.L</a:t>
          </a:r>
          <a:r>
            <a:rPr lang="pt-BR" sz="1100" baseline="30000">
              <a:solidFill>
                <a:schemeClr val="dk1"/>
              </a:solidFill>
              <a:effectLst/>
              <a:latin typeface="+mn-lt"/>
              <a:ea typeface="+mn-ea"/>
              <a:cs typeface="+mn-cs"/>
            </a:rPr>
            <a:t>-1</a:t>
          </a:r>
          <a:r>
            <a:rPr lang="pt-BR" sz="1100">
              <a:solidFill>
                <a:schemeClr val="dk1"/>
              </a:solidFill>
              <a:effectLst/>
              <a:latin typeface="+mn-lt"/>
              <a:ea typeface="+mn-ea"/>
              <a:cs typeface="+mn-cs"/>
            </a:rPr>
            <a:t>, preparar em balões volumétricos de 10 mL, soluções de DPPH de 10, 20, 30, 40 a 50 </a:t>
          </a:r>
          <a:r>
            <a:rPr lang="pt-BR" sz="1100">
              <a:solidFill>
                <a:schemeClr val="dk1"/>
              </a:solidFill>
              <a:effectLst/>
              <a:latin typeface="Symbol" panose="05050102010706020507" pitchFamily="18" charset="2"/>
              <a:ea typeface="+mn-ea"/>
              <a:cs typeface="+mn-cs"/>
            </a:rPr>
            <a:t>m</a:t>
          </a:r>
          <a:r>
            <a:rPr lang="pt-BR" sz="1100">
              <a:solidFill>
                <a:schemeClr val="dk1"/>
              </a:solidFill>
              <a:effectLst/>
              <a:latin typeface="+mn-lt"/>
              <a:ea typeface="+mn-ea"/>
              <a:cs typeface="+mn-cs"/>
            </a:rPr>
            <a:t>mol.L</a:t>
          </a:r>
          <a:r>
            <a:rPr lang="pt-BR" sz="1100" baseline="30000">
              <a:solidFill>
                <a:schemeClr val="dk1"/>
              </a:solidFill>
              <a:effectLst/>
              <a:latin typeface="+mn-lt"/>
              <a:ea typeface="+mn-ea"/>
              <a:cs typeface="+mn-cs"/>
            </a:rPr>
            <a:t>-1</a:t>
          </a:r>
          <a:r>
            <a:rPr lang="pt-BR" sz="1100">
              <a:solidFill>
                <a:schemeClr val="dk1"/>
              </a:solidFill>
              <a:effectLst/>
              <a:latin typeface="+mn-lt"/>
              <a:ea typeface="+mn-ea"/>
              <a:cs typeface="+mn-cs"/>
            </a:rPr>
            <a:t>.</a:t>
          </a:r>
        </a:p>
        <a:p>
          <a:r>
            <a:rPr lang="pt-BR" sz="1100">
              <a:solidFill>
                <a:schemeClr val="dk1"/>
              </a:solidFill>
              <a:effectLst/>
              <a:latin typeface="+mn-lt"/>
              <a:ea typeface="+mn-ea"/>
              <a:cs typeface="+mn-cs"/>
            </a:rPr>
            <a:t>Para a determinação da curva de calibração do DPPH, em ambiente escuro, transferir uma alíquota de 3,9 mL de cada solução de DPPH, para cubetas de vidro, adicionar 0,1 mL de dioxano 90% em cada uma das cubetas, de modo que as concentrações finais de DPPH são as apresentadas na tabela 1 (essas concentrações devem ser utilizadas para plotar o gráfico</a:t>
          </a:r>
          <a:r>
            <a:rPr lang="pt-BR" sz="1100" u="none">
              <a:solidFill>
                <a:schemeClr val="dk1"/>
              </a:solidFill>
              <a:effectLst/>
              <a:latin typeface="+mn-lt"/>
              <a:ea typeface="+mn-ea"/>
              <a:cs typeface="+mn-cs"/>
            </a:rPr>
            <a:t>). </a:t>
          </a:r>
          <a:r>
            <a:rPr lang="pt-BR" sz="1100">
              <a:solidFill>
                <a:schemeClr val="dk1"/>
              </a:solidFill>
              <a:effectLst/>
              <a:latin typeface="+mn-lt"/>
              <a:ea typeface="+mn-ea"/>
              <a:cs typeface="+mn-cs"/>
            </a:rPr>
            <a:t>Realizar a leitura em espectrofotômetro UV-Vis a 515 nm. Deve ser feita a leitura 3,9 mL de metanol, acrescida de 0,1 mL de dioxano 90% para leitura do ponto zero (solução sem a presença de DPPH), essas solução também deve ser usada para a calibração do espectrofotômetro.</a:t>
          </a:r>
        </a:p>
        <a:p>
          <a:pPr marL="0" marR="0" lvl="0" indent="0" defTabSz="914400" eaLnBrk="1" fontAlgn="auto" latinLnBrk="0" hangingPunct="1">
            <a:lnSpc>
              <a:spcPct val="100000"/>
            </a:lnSpc>
            <a:spcBef>
              <a:spcPts val="0"/>
            </a:spcBef>
            <a:spcAft>
              <a:spcPts val="0"/>
            </a:spcAft>
            <a:buClrTx/>
            <a:buSzTx/>
            <a:buFontTx/>
            <a:buNone/>
            <a:tabLst/>
            <a:defRPr/>
          </a:pPr>
          <a:r>
            <a:rPr lang="pt-BR" sz="1100">
              <a:solidFill>
                <a:schemeClr val="dk1"/>
              </a:solidFill>
              <a:effectLst/>
              <a:latin typeface="+mn-lt"/>
              <a:ea typeface="+mn-ea"/>
              <a:cs typeface="+mn-cs"/>
            </a:rPr>
            <a:t>Plotar as concentrações de DPPH (</a:t>
          </a:r>
          <a:r>
            <a:rPr lang="pt-BR" sz="1100">
              <a:solidFill>
                <a:schemeClr val="dk1"/>
              </a:solidFill>
              <a:effectLst/>
              <a:latin typeface="Symbol" panose="05050102010706020507" pitchFamily="18" charset="2"/>
              <a:ea typeface="+mn-ea"/>
              <a:cs typeface="+mn-cs"/>
            </a:rPr>
            <a:t>m</a:t>
          </a:r>
          <a:r>
            <a:rPr lang="pt-BR" sz="1100">
              <a:solidFill>
                <a:schemeClr val="dk1"/>
              </a:solidFill>
              <a:effectLst/>
              <a:latin typeface="+mn-lt"/>
              <a:ea typeface="+mn-ea"/>
              <a:cs typeface="+mn-cs"/>
            </a:rPr>
            <a:t>mol.L</a:t>
          </a:r>
          <a:r>
            <a:rPr lang="pt-BR" sz="1100" baseline="30000">
              <a:solidFill>
                <a:schemeClr val="dk1"/>
              </a:solidFill>
              <a:effectLst/>
              <a:latin typeface="+mn-lt"/>
              <a:ea typeface="+mn-ea"/>
              <a:cs typeface="+mn-cs"/>
            </a:rPr>
            <a:t>-1</a:t>
          </a:r>
          <a:r>
            <a:rPr lang="pt-BR" sz="1100">
              <a:solidFill>
                <a:schemeClr val="dk1"/>
              </a:solidFill>
              <a:effectLst/>
              <a:latin typeface="+mn-lt"/>
              <a:ea typeface="+mn-ea"/>
              <a:cs typeface="+mn-cs"/>
            </a:rPr>
            <a:t>) no eixo das ordenadas e as respectivas absorbâncias no eixo das abscissas e calcular a equação da reta. O valor de R² deve ser o</a:t>
          </a:r>
          <a:r>
            <a:rPr lang="pt-BR" sz="1100" baseline="0">
              <a:solidFill>
                <a:schemeClr val="dk1"/>
              </a:solidFill>
              <a:effectLst/>
              <a:latin typeface="+mn-lt"/>
              <a:ea typeface="+mn-ea"/>
              <a:cs typeface="+mn-cs"/>
            </a:rPr>
            <a:t> mais próximo possível de 1.</a:t>
          </a:r>
          <a:endParaRPr lang="pt-BR" sz="1100">
            <a:solidFill>
              <a:schemeClr val="dk1"/>
            </a:solidFill>
            <a:effectLst/>
            <a:latin typeface="+mn-lt"/>
            <a:ea typeface="+mn-ea"/>
            <a:cs typeface="+mn-cs"/>
          </a:endParaRPr>
        </a:p>
        <a:p>
          <a:endParaRPr lang="pt-BR" sz="1100"/>
        </a:p>
      </xdr:txBody>
    </xdr:sp>
    <xdr:clientData/>
  </xdr:twoCellAnchor>
  <xdr:twoCellAnchor>
    <xdr:from>
      <xdr:col>4</xdr:col>
      <xdr:colOff>342900</xdr:colOff>
      <xdr:row>4</xdr:row>
      <xdr:rowOff>66675</xdr:rowOff>
    </xdr:from>
    <xdr:to>
      <xdr:col>12</xdr:col>
      <xdr:colOff>76200</xdr:colOff>
      <xdr:row>6</xdr:row>
      <xdr:rowOff>161924</xdr:rowOff>
    </xdr:to>
    <xdr:sp macro="" textlink="">
      <xdr:nvSpPr>
        <xdr:cNvPr id="4" name="CaixaDeTexto 3">
          <a:extLst>
            <a:ext uri="{FF2B5EF4-FFF2-40B4-BE49-F238E27FC236}">
              <a16:creationId xmlns:a16="http://schemas.microsoft.com/office/drawing/2014/main" xmlns="" id="{D0597EDF-28B4-4656-8C4D-DF77D6501F39}"/>
            </a:ext>
          </a:extLst>
        </xdr:cNvPr>
        <xdr:cNvSpPr txBox="1"/>
      </xdr:nvSpPr>
      <xdr:spPr>
        <a:xfrm>
          <a:off x="3752850" y="66675"/>
          <a:ext cx="4610100" cy="476249"/>
        </a:xfrm>
        <a:prstGeom prst="rect">
          <a:avLst/>
        </a:prstGeom>
        <a:solidFill>
          <a:srgbClr val="D4FB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t>Editar</a:t>
          </a:r>
          <a:r>
            <a:rPr lang="pt-BR" sz="1100" baseline="0"/>
            <a:t> apenas a células em verde, a senha para desbloqueio da planilha é: DPPH</a:t>
          </a:r>
          <a:endParaRPr lang="pt-BR" sz="1100"/>
        </a:p>
      </xdr:txBody>
    </xdr:sp>
    <xdr:clientData/>
  </xdr:twoCellAnchor>
  <xdr:twoCellAnchor>
    <xdr:from>
      <xdr:col>0</xdr:col>
      <xdr:colOff>180975</xdr:colOff>
      <xdr:row>0</xdr:row>
      <xdr:rowOff>76200</xdr:rowOff>
    </xdr:from>
    <xdr:to>
      <xdr:col>1</xdr:col>
      <xdr:colOff>561975</xdr:colOff>
      <xdr:row>3</xdr:row>
      <xdr:rowOff>104775</xdr:rowOff>
    </xdr:to>
    <xdr:pic>
      <xdr:nvPicPr>
        <xdr:cNvPr id="7" name="Imagem 6">
          <a:extLst>
            <a:ext uri="{FF2B5EF4-FFF2-40B4-BE49-F238E27FC236}">
              <a16:creationId xmlns:a16="http://schemas.microsoft.com/office/drawing/2014/main" xmlns="" id="{B1726A45-D127-4436-B9AA-D19643CCB96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76200"/>
          <a:ext cx="1343025" cy="600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4</xdr:row>
      <xdr:rowOff>28575</xdr:rowOff>
    </xdr:from>
    <xdr:to>
      <xdr:col>2</xdr:col>
      <xdr:colOff>447675</xdr:colOff>
      <xdr:row>8</xdr:row>
      <xdr:rowOff>142875</xdr:rowOff>
    </xdr:to>
    <xdr:sp macro="" textlink="">
      <xdr:nvSpPr>
        <xdr:cNvPr id="2" name="CaixaDeTexto 1">
          <a:extLst>
            <a:ext uri="{FF2B5EF4-FFF2-40B4-BE49-F238E27FC236}">
              <a16:creationId xmlns:a16="http://schemas.microsoft.com/office/drawing/2014/main" xmlns="" id="{D30D5147-FA99-405A-84EC-1601EA9D4329}"/>
            </a:ext>
          </a:extLst>
        </xdr:cNvPr>
        <xdr:cNvSpPr txBox="1"/>
      </xdr:nvSpPr>
      <xdr:spPr>
        <a:xfrm>
          <a:off x="47625" y="28575"/>
          <a:ext cx="2019300" cy="876300"/>
        </a:xfrm>
        <a:prstGeom prst="rect">
          <a:avLst/>
        </a:prstGeom>
        <a:solidFill>
          <a:srgbClr val="D4FB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t>Editar</a:t>
          </a:r>
          <a:r>
            <a:rPr lang="pt-BR" sz="1100" baseline="0"/>
            <a:t> apenas a células em verde, a senha para desbloqueio da planilha é: DPPH</a:t>
          </a:r>
          <a:endParaRPr lang="pt-BR" sz="1100"/>
        </a:p>
      </xdr:txBody>
    </xdr:sp>
    <xdr:clientData/>
  </xdr:twoCellAnchor>
  <xdr:twoCellAnchor>
    <xdr:from>
      <xdr:col>2</xdr:col>
      <xdr:colOff>523875</xdr:colOff>
      <xdr:row>4</xdr:row>
      <xdr:rowOff>28574</xdr:rowOff>
    </xdr:from>
    <xdr:to>
      <xdr:col>7</xdr:col>
      <xdr:colOff>142875</xdr:colOff>
      <xdr:row>8</xdr:row>
      <xdr:rowOff>152399</xdr:rowOff>
    </xdr:to>
    <xdr:sp macro="" textlink="">
      <xdr:nvSpPr>
        <xdr:cNvPr id="3" name="CaixaDeTexto 2">
          <a:extLst>
            <a:ext uri="{FF2B5EF4-FFF2-40B4-BE49-F238E27FC236}">
              <a16:creationId xmlns:a16="http://schemas.microsoft.com/office/drawing/2014/main" xmlns="" id="{2682F2BC-1E78-4BF6-9FC0-365A215F9893}"/>
            </a:ext>
          </a:extLst>
        </xdr:cNvPr>
        <xdr:cNvSpPr txBox="1"/>
      </xdr:nvSpPr>
      <xdr:spPr>
        <a:xfrm>
          <a:off x="2143125" y="28574"/>
          <a:ext cx="4095750" cy="885825"/>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t>Ordem</a:t>
          </a:r>
          <a:r>
            <a:rPr lang="pt-BR" sz="1100" baseline="0"/>
            <a:t> de prenchimento da planilha:</a:t>
          </a:r>
        </a:p>
        <a:p>
          <a:r>
            <a:rPr lang="pt-BR" sz="1100" baseline="0"/>
            <a:t>1º: nome das amostras e replicatas; 2º: Concentrações preparadas;</a:t>
          </a:r>
        </a:p>
        <a:p>
          <a:r>
            <a:rPr lang="pt-BR" sz="1100" baseline="0"/>
            <a:t>3°: Absorbâncias em 515 nm ao longo do tempo;</a:t>
          </a:r>
        </a:p>
        <a:p>
          <a:r>
            <a:rPr lang="pt-BR" sz="1100" baseline="0"/>
            <a:t>4º: colocar absorbância final </a:t>
          </a:r>
          <a:endParaRPr lang="pt-BR" sz="1100"/>
        </a:p>
      </xdr:txBody>
    </xdr:sp>
    <xdr:clientData/>
  </xdr:twoCellAnchor>
  <xdr:twoCellAnchor>
    <xdr:from>
      <xdr:col>7</xdr:col>
      <xdr:colOff>200022</xdr:colOff>
      <xdr:row>4</xdr:row>
      <xdr:rowOff>28575</xdr:rowOff>
    </xdr:from>
    <xdr:to>
      <xdr:col>19</xdr:col>
      <xdr:colOff>285749</xdr:colOff>
      <xdr:row>8</xdr:row>
      <xdr:rowOff>142875</xdr:rowOff>
    </xdr:to>
    <mc:AlternateContent xmlns:mc="http://schemas.openxmlformats.org/markup-compatibility/2006" xmlns:a14="http://schemas.microsoft.com/office/drawing/2010/main">
      <mc:Choice Requires="a14">
        <xdr:sp macro="" textlink="">
          <xdr:nvSpPr>
            <xdr:cNvPr id="4" name="CaixaDeTexto 3">
              <a:extLst>
                <a:ext uri="{FF2B5EF4-FFF2-40B4-BE49-F238E27FC236}">
                  <a16:creationId xmlns:a16="http://schemas.microsoft.com/office/drawing/2014/main" xmlns="" id="{C567F2BD-3C82-4483-9D0B-436EF7AE0A2D}"/>
                </a:ext>
              </a:extLst>
            </xdr:cNvPr>
            <xdr:cNvSpPr txBox="1"/>
          </xdr:nvSpPr>
          <xdr:spPr>
            <a:xfrm>
              <a:off x="6296022" y="28575"/>
              <a:ext cx="8410577" cy="8763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dk1"/>
                  </a:solidFill>
                  <a:effectLst/>
                  <a:latin typeface="+mn-lt"/>
                  <a:ea typeface="+mn-ea"/>
                  <a:cs typeface="+mn-cs"/>
                </a:rPr>
                <a:t>A quantidade de radical DPPH• remanescente na solução é calculada a partir da razão entre a absorbância da amostra e a média das absorbâncias da solução controle o tempo de IC</a:t>
              </a:r>
              <a:r>
                <a:rPr lang="pt-BR" sz="1100" baseline="-25000">
                  <a:solidFill>
                    <a:schemeClr val="dk1"/>
                  </a:solidFill>
                  <a:effectLst/>
                  <a:latin typeface="+mn-lt"/>
                  <a:ea typeface="+mn-ea"/>
                  <a:cs typeface="+mn-cs"/>
                </a:rPr>
                <a:t>50</a:t>
              </a:r>
              <a:r>
                <a:rPr lang="pt-BR" sz="1100">
                  <a:solidFill>
                    <a:schemeClr val="dk1"/>
                  </a:solidFill>
                  <a:effectLst/>
                  <a:latin typeface="+mn-lt"/>
                  <a:ea typeface="+mn-ea"/>
                  <a:cs typeface="+mn-cs"/>
                </a:rPr>
                <a:t> (equação 2).</a:t>
              </a:r>
              <a14:m>
                <m:oMath xmlns:m="http://schemas.openxmlformats.org/officeDocument/2006/math">
                  <m:sSub>
                    <m:sSubPr>
                      <m:ctrlPr>
                        <a:rPr lang="pt-BR" sz="1100" i="1">
                          <a:solidFill>
                            <a:schemeClr val="dk1"/>
                          </a:solidFill>
                          <a:effectLst/>
                          <a:latin typeface="Cambria Math" panose="02040503050406030204" pitchFamily="18" charset="0"/>
                          <a:ea typeface="+mn-ea"/>
                          <a:cs typeface="+mn-cs"/>
                        </a:rPr>
                      </m:ctrlPr>
                    </m:sSubPr>
                    <m:e>
                      <m:r>
                        <a:rPr lang="pt-BR" sz="1100" i="1">
                          <a:solidFill>
                            <a:schemeClr val="dk1"/>
                          </a:solidFill>
                          <a:effectLst/>
                          <a:latin typeface="Cambria Math" panose="02040503050406030204" pitchFamily="18" charset="0"/>
                          <a:ea typeface="+mn-ea"/>
                          <a:cs typeface="+mn-cs"/>
                        </a:rPr>
                        <m:t>%</m:t>
                      </m:r>
                      <m:r>
                        <m:rPr>
                          <m:sty m:val="p"/>
                        </m:rPr>
                        <a:rPr lang="pt-BR" sz="1100">
                          <a:solidFill>
                            <a:schemeClr val="dk1"/>
                          </a:solidFill>
                          <a:effectLst/>
                          <a:latin typeface="Cambria Math" panose="02040503050406030204" pitchFamily="18" charset="0"/>
                          <a:ea typeface="+mn-ea"/>
                          <a:cs typeface="+mn-cs"/>
                        </a:rPr>
                        <m:t>DPPH</m:t>
                      </m:r>
                      <m:r>
                        <a:rPr lang="pt-BR" sz="1100">
                          <a:solidFill>
                            <a:schemeClr val="dk1"/>
                          </a:solidFill>
                          <a:effectLst/>
                          <a:latin typeface="Cambria Math" panose="02040503050406030204" pitchFamily="18" charset="0"/>
                          <a:ea typeface="+mn-ea"/>
                          <a:cs typeface="+mn-cs"/>
                        </a:rPr>
                        <m:t>•</m:t>
                      </m:r>
                    </m:e>
                    <m:sub>
                      <m:r>
                        <a:rPr lang="pt-BR" sz="1100" i="1">
                          <a:solidFill>
                            <a:schemeClr val="dk1"/>
                          </a:solidFill>
                          <a:effectLst/>
                          <a:latin typeface="Cambria Math" panose="02040503050406030204" pitchFamily="18" charset="0"/>
                          <a:ea typeface="+mn-ea"/>
                          <a:cs typeface="+mn-cs"/>
                        </a:rPr>
                        <m:t>𝑟𝑒𝑚𝑎𝑛𝑒𝑠𝑐𝑒𝑛𝑡𝑒</m:t>
                      </m:r>
                    </m:sub>
                  </m:sSub>
                  <m:r>
                    <a:rPr lang="pt-BR" sz="1100">
                      <a:solidFill>
                        <a:schemeClr val="dk1"/>
                      </a:solidFill>
                      <a:effectLst/>
                      <a:latin typeface="Cambria Math" panose="02040503050406030204" pitchFamily="18" charset="0"/>
                      <a:ea typeface="+mn-ea"/>
                      <a:cs typeface="+mn-cs"/>
                    </a:rPr>
                    <m:t>=</m:t>
                  </m:r>
                  <m:f>
                    <m:fPr>
                      <m:ctrlPr>
                        <a:rPr lang="pt-BR" sz="1100" i="1">
                          <a:solidFill>
                            <a:schemeClr val="dk1"/>
                          </a:solidFill>
                          <a:effectLst/>
                          <a:latin typeface="Cambria Math" panose="02040503050406030204" pitchFamily="18" charset="0"/>
                          <a:ea typeface="+mn-ea"/>
                          <a:cs typeface="+mn-cs"/>
                        </a:rPr>
                      </m:ctrlPr>
                    </m:fPr>
                    <m:num>
                      <m:sSub>
                        <m:sSubPr>
                          <m:ctrlPr>
                            <a:rPr lang="pt-BR" sz="1100" i="1">
                              <a:solidFill>
                                <a:schemeClr val="dk1"/>
                              </a:solidFill>
                              <a:effectLst/>
                              <a:latin typeface="Cambria Math" panose="02040503050406030204" pitchFamily="18" charset="0"/>
                              <a:ea typeface="+mn-ea"/>
                              <a:cs typeface="+mn-cs"/>
                            </a:rPr>
                          </m:ctrlPr>
                        </m:sSubPr>
                        <m:e>
                          <m:r>
                            <a:rPr lang="pt-BR" sz="1100" i="1">
                              <a:solidFill>
                                <a:schemeClr val="dk1"/>
                              </a:solidFill>
                              <a:effectLst/>
                              <a:latin typeface="Cambria Math" panose="02040503050406030204" pitchFamily="18" charset="0"/>
                              <a:ea typeface="+mn-ea"/>
                              <a:cs typeface="+mn-cs"/>
                            </a:rPr>
                            <m:t>𝐴𝑏𝑠</m:t>
                          </m:r>
                        </m:e>
                        <m:sub>
                          <m:r>
                            <a:rPr lang="pt-BR" sz="1100" i="1">
                              <a:solidFill>
                                <a:schemeClr val="dk1"/>
                              </a:solidFill>
                              <a:effectLst/>
                              <a:latin typeface="Cambria Math" panose="02040503050406030204" pitchFamily="18" charset="0"/>
                              <a:ea typeface="+mn-ea"/>
                              <a:cs typeface="+mn-cs"/>
                            </a:rPr>
                            <m:t>𝑎𝑚𝑜𝑠𝑡𝑟𝑎</m:t>
                          </m:r>
                        </m:sub>
                      </m:sSub>
                    </m:num>
                    <m:den>
                      <m:acc>
                        <m:accPr>
                          <m:chr m:val="̅"/>
                          <m:ctrlPr>
                            <a:rPr lang="pt-BR" sz="1100" i="1">
                              <a:solidFill>
                                <a:schemeClr val="dk1"/>
                              </a:solidFill>
                              <a:effectLst/>
                              <a:latin typeface="Cambria Math" panose="02040503050406030204" pitchFamily="18" charset="0"/>
                              <a:ea typeface="+mn-ea"/>
                              <a:cs typeface="+mn-cs"/>
                            </a:rPr>
                          </m:ctrlPr>
                        </m:accPr>
                        <m:e>
                          <m:sSub>
                            <m:sSubPr>
                              <m:ctrlPr>
                                <a:rPr lang="pt-BR" sz="1100" i="1">
                                  <a:solidFill>
                                    <a:schemeClr val="dk1"/>
                                  </a:solidFill>
                                  <a:effectLst/>
                                  <a:latin typeface="Cambria Math" panose="02040503050406030204" pitchFamily="18" charset="0"/>
                                  <a:ea typeface="+mn-ea"/>
                                  <a:cs typeface="+mn-cs"/>
                                </a:rPr>
                              </m:ctrlPr>
                            </m:sSubPr>
                            <m:e>
                              <m:r>
                                <a:rPr lang="pt-BR" sz="1100" i="1">
                                  <a:solidFill>
                                    <a:schemeClr val="dk1"/>
                                  </a:solidFill>
                                  <a:effectLst/>
                                  <a:latin typeface="Cambria Math" panose="02040503050406030204" pitchFamily="18" charset="0"/>
                                  <a:ea typeface="+mn-ea"/>
                                  <a:cs typeface="+mn-cs"/>
                                </a:rPr>
                                <m:t>𝐴𝑏𝑠</m:t>
                              </m:r>
                            </m:e>
                            <m:sub>
                              <m:r>
                                <a:rPr lang="pt-BR" sz="1100" i="1">
                                  <a:solidFill>
                                    <a:schemeClr val="dk1"/>
                                  </a:solidFill>
                                  <a:effectLst/>
                                  <a:latin typeface="Cambria Math" panose="02040503050406030204" pitchFamily="18" charset="0"/>
                                  <a:ea typeface="+mn-ea"/>
                                  <a:cs typeface="+mn-cs"/>
                                </a:rPr>
                                <m:t>𝑐𝑜𝑛𝑡𝑟𝑜𝑙𝑒</m:t>
                              </m:r>
                            </m:sub>
                          </m:sSub>
                        </m:e>
                      </m:acc>
                    </m:den>
                  </m:f>
                  <m:r>
                    <a:rPr lang="pt-BR" sz="1100" i="1">
                      <a:solidFill>
                        <a:schemeClr val="dk1"/>
                      </a:solidFill>
                      <a:effectLst/>
                      <a:latin typeface="Cambria Math" panose="02040503050406030204" pitchFamily="18" charset="0"/>
                      <a:ea typeface="+mn-ea"/>
                      <a:cs typeface="+mn-cs"/>
                    </a:rPr>
                    <m:t>×100 </m:t>
                  </m:r>
                  <m:r>
                    <a:rPr lang="pt-BR" sz="1100" b="0" i="1">
                      <a:solidFill>
                        <a:schemeClr val="dk1"/>
                      </a:solidFill>
                      <a:effectLst/>
                      <a:latin typeface="Cambria Math" panose="02040503050406030204" pitchFamily="18" charset="0"/>
                      <a:ea typeface="+mn-ea"/>
                      <a:cs typeface="+mn-cs"/>
                    </a:rPr>
                    <m:t> </m:t>
                  </m:r>
                  <m:r>
                    <a:rPr lang="pt-BR" sz="1100" i="1">
                      <a:solidFill>
                        <a:schemeClr val="dk1"/>
                      </a:solidFill>
                      <a:effectLst/>
                      <a:latin typeface="Cambria Math" panose="02040503050406030204" pitchFamily="18" charset="0"/>
                      <a:ea typeface="+mn-ea"/>
                      <a:cs typeface="+mn-cs"/>
                    </a:rPr>
                    <m:t>(2)</m:t>
                  </m:r>
                </m:oMath>
              </a14:m>
              <a:endParaRPr lang="pt-B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t-BR" sz="1100">
                  <a:solidFill>
                    <a:schemeClr val="dk1"/>
                  </a:solidFill>
                  <a:effectLst/>
                  <a:latin typeface="+mn-lt"/>
                  <a:ea typeface="+mn-ea"/>
                  <a:cs typeface="+mn-cs"/>
                </a:rPr>
                <a:t>A porcentagem de redução é obtida pela diferença entre a porcentagem total de radical no início da reação (100%) e o percentual de radical remanescente (equação 3). </a:t>
              </a:r>
              <a14:m>
                <m:oMath xmlns:m="http://schemas.openxmlformats.org/officeDocument/2006/math">
                  <m:r>
                    <a:rPr lang="pt-BR" sz="1100" i="1">
                      <a:solidFill>
                        <a:schemeClr val="dk1"/>
                      </a:solidFill>
                      <a:effectLst/>
                      <a:latin typeface="Cambria Math" panose="02040503050406030204" pitchFamily="18" charset="0"/>
                      <a:ea typeface="+mn-ea"/>
                      <a:cs typeface="+mn-cs"/>
                    </a:rPr>
                    <m:t>%</m:t>
                  </m:r>
                  <m:r>
                    <a:rPr lang="pt-BR" sz="1100" i="1">
                      <a:solidFill>
                        <a:schemeClr val="dk1"/>
                      </a:solidFill>
                      <a:effectLst/>
                      <a:latin typeface="Cambria Math" panose="02040503050406030204" pitchFamily="18" charset="0"/>
                      <a:ea typeface="+mn-ea"/>
                      <a:cs typeface="+mn-cs"/>
                    </a:rPr>
                    <m:t>𝑅𝑒𝑑𝑢</m:t>
                  </m:r>
                  <m:r>
                    <a:rPr lang="pt-BR" sz="1100" i="1">
                      <a:solidFill>
                        <a:schemeClr val="dk1"/>
                      </a:solidFill>
                      <a:effectLst/>
                      <a:latin typeface="Cambria Math" panose="02040503050406030204" pitchFamily="18" charset="0"/>
                      <a:ea typeface="+mn-ea"/>
                      <a:cs typeface="+mn-cs"/>
                    </a:rPr>
                    <m:t>çã</m:t>
                  </m:r>
                  <m:r>
                    <a:rPr lang="pt-BR" sz="1100" i="1">
                      <a:solidFill>
                        <a:schemeClr val="dk1"/>
                      </a:solidFill>
                      <a:effectLst/>
                      <a:latin typeface="Cambria Math" panose="02040503050406030204" pitchFamily="18" charset="0"/>
                      <a:ea typeface="+mn-ea"/>
                      <a:cs typeface="+mn-cs"/>
                    </a:rPr>
                    <m:t>𝑜</m:t>
                  </m:r>
                  <m:r>
                    <a:rPr lang="pt-BR" sz="1100" i="1">
                      <a:solidFill>
                        <a:schemeClr val="dk1"/>
                      </a:solidFill>
                      <a:effectLst/>
                      <a:latin typeface="Cambria Math" panose="02040503050406030204" pitchFamily="18" charset="0"/>
                      <a:ea typeface="+mn-ea"/>
                      <a:cs typeface="+mn-cs"/>
                    </a:rPr>
                    <m:t> </m:t>
                  </m:r>
                  <m:r>
                    <a:rPr lang="pt-BR" sz="1100" i="1">
                      <a:solidFill>
                        <a:schemeClr val="dk1"/>
                      </a:solidFill>
                      <a:effectLst/>
                      <a:latin typeface="Cambria Math" panose="02040503050406030204" pitchFamily="18" charset="0"/>
                      <a:ea typeface="+mn-ea"/>
                      <a:cs typeface="+mn-cs"/>
                    </a:rPr>
                    <m:t>𝑑𝑒</m:t>
                  </m:r>
                  <m:r>
                    <a:rPr lang="pt-BR" sz="1100" i="1">
                      <a:solidFill>
                        <a:schemeClr val="dk1"/>
                      </a:solidFill>
                      <a:effectLst/>
                      <a:latin typeface="Cambria Math" panose="02040503050406030204" pitchFamily="18" charset="0"/>
                      <a:ea typeface="+mn-ea"/>
                      <a:cs typeface="+mn-cs"/>
                    </a:rPr>
                    <m:t> </m:t>
                  </m:r>
                  <m:r>
                    <m:rPr>
                      <m:sty m:val="p"/>
                    </m:rPr>
                    <a:rPr lang="pt-BR" sz="1100">
                      <a:solidFill>
                        <a:schemeClr val="dk1"/>
                      </a:solidFill>
                      <a:effectLst/>
                      <a:latin typeface="Cambria Math" panose="02040503050406030204" pitchFamily="18" charset="0"/>
                      <a:ea typeface="+mn-ea"/>
                      <a:cs typeface="+mn-cs"/>
                    </a:rPr>
                    <m:t>DPPH</m:t>
                  </m:r>
                  <m:r>
                    <a:rPr lang="pt-BR" sz="1100">
                      <a:solidFill>
                        <a:schemeClr val="dk1"/>
                      </a:solidFill>
                      <a:effectLst/>
                      <a:latin typeface="Cambria Math" panose="02040503050406030204" pitchFamily="18" charset="0"/>
                      <a:ea typeface="+mn-ea"/>
                      <a:cs typeface="+mn-cs"/>
                    </a:rPr>
                    <m:t>•=</m:t>
                  </m:r>
                  <m:r>
                    <a:rPr lang="pt-BR" sz="1100" i="1">
                      <a:solidFill>
                        <a:schemeClr val="dk1"/>
                      </a:solidFill>
                      <a:effectLst/>
                      <a:latin typeface="Cambria Math" panose="02040503050406030204" pitchFamily="18" charset="0"/>
                      <a:ea typeface="+mn-ea"/>
                      <a:cs typeface="+mn-cs"/>
                    </a:rPr>
                    <m:t>100−</m:t>
                  </m:r>
                  <m:sSub>
                    <m:sSubPr>
                      <m:ctrlPr>
                        <a:rPr lang="pt-BR" sz="1100" i="1">
                          <a:solidFill>
                            <a:schemeClr val="dk1"/>
                          </a:solidFill>
                          <a:effectLst/>
                          <a:latin typeface="Cambria Math" panose="02040503050406030204" pitchFamily="18" charset="0"/>
                          <a:ea typeface="+mn-ea"/>
                          <a:cs typeface="+mn-cs"/>
                        </a:rPr>
                      </m:ctrlPr>
                    </m:sSubPr>
                    <m:e>
                      <m:r>
                        <a:rPr lang="pt-BR" sz="1100" i="1">
                          <a:solidFill>
                            <a:schemeClr val="dk1"/>
                          </a:solidFill>
                          <a:effectLst/>
                          <a:latin typeface="Cambria Math" panose="02040503050406030204" pitchFamily="18" charset="0"/>
                          <a:ea typeface="+mn-ea"/>
                          <a:cs typeface="+mn-cs"/>
                        </a:rPr>
                        <m:t>%</m:t>
                      </m:r>
                      <m:r>
                        <m:rPr>
                          <m:sty m:val="p"/>
                        </m:rPr>
                        <a:rPr lang="pt-BR" sz="1100">
                          <a:solidFill>
                            <a:schemeClr val="dk1"/>
                          </a:solidFill>
                          <a:effectLst/>
                          <a:latin typeface="Cambria Math" panose="02040503050406030204" pitchFamily="18" charset="0"/>
                          <a:ea typeface="+mn-ea"/>
                          <a:cs typeface="+mn-cs"/>
                        </a:rPr>
                        <m:t>DPPH</m:t>
                      </m:r>
                      <m:r>
                        <a:rPr lang="pt-BR" sz="1100">
                          <a:solidFill>
                            <a:schemeClr val="dk1"/>
                          </a:solidFill>
                          <a:effectLst/>
                          <a:latin typeface="Cambria Math" panose="02040503050406030204" pitchFamily="18" charset="0"/>
                          <a:ea typeface="+mn-ea"/>
                          <a:cs typeface="+mn-cs"/>
                        </a:rPr>
                        <m:t>•</m:t>
                      </m:r>
                    </m:e>
                    <m:sub>
                      <m:r>
                        <a:rPr lang="pt-BR" sz="1100" i="1">
                          <a:solidFill>
                            <a:schemeClr val="dk1"/>
                          </a:solidFill>
                          <a:effectLst/>
                          <a:latin typeface="Cambria Math" panose="02040503050406030204" pitchFamily="18" charset="0"/>
                          <a:ea typeface="+mn-ea"/>
                          <a:cs typeface="+mn-cs"/>
                        </a:rPr>
                        <m:t>𝑟𝑒𝑚𝑎𝑛𝑒𝑠𝑐𝑒𝑛𝑡𝑒</m:t>
                      </m:r>
                    </m:sub>
                  </m:sSub>
                  <m:r>
                    <a:rPr lang="pt-BR" sz="1100" i="1">
                      <a:solidFill>
                        <a:schemeClr val="dk1"/>
                      </a:solidFill>
                      <a:effectLst/>
                      <a:latin typeface="Cambria Math" panose="02040503050406030204" pitchFamily="18" charset="0"/>
                      <a:ea typeface="+mn-ea"/>
                      <a:cs typeface="+mn-cs"/>
                    </a:rPr>
                    <m:t>(3)</m:t>
                  </m:r>
                </m:oMath>
              </a14:m>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xdr:txBody>
        </xdr:sp>
      </mc:Choice>
      <mc:Fallback xmlns="">
        <xdr:sp macro="" textlink="">
          <xdr:nvSpPr>
            <xdr:cNvPr id="4" name="CaixaDeTexto 3">
              <a:extLst>
                <a:ext uri="{FF2B5EF4-FFF2-40B4-BE49-F238E27FC236}">
                  <a16:creationId xmlns:a16="http://schemas.microsoft.com/office/drawing/2014/main" id="{C567F2BD-3C82-4483-9D0B-436EF7AE0A2D}"/>
                </a:ext>
              </a:extLst>
            </xdr:cNvPr>
            <xdr:cNvSpPr txBox="1"/>
          </xdr:nvSpPr>
          <xdr:spPr>
            <a:xfrm>
              <a:off x="6296022" y="28575"/>
              <a:ext cx="8410577" cy="8763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chemeClr val="dk1"/>
                  </a:solidFill>
                  <a:effectLst/>
                  <a:latin typeface="+mn-lt"/>
                  <a:ea typeface="+mn-ea"/>
                  <a:cs typeface="+mn-cs"/>
                </a:rPr>
                <a:t>A quantidade de radical DPPH• remanescente na solução é calculada a partir da razão entre a absorbância da amostra e a média das absorbâncias da solução controle o tempo de IC</a:t>
              </a:r>
              <a:r>
                <a:rPr lang="pt-BR" sz="1100" baseline="-25000">
                  <a:solidFill>
                    <a:schemeClr val="dk1"/>
                  </a:solidFill>
                  <a:effectLst/>
                  <a:latin typeface="+mn-lt"/>
                  <a:ea typeface="+mn-ea"/>
                  <a:cs typeface="+mn-cs"/>
                </a:rPr>
                <a:t>50</a:t>
              </a:r>
              <a:r>
                <a:rPr lang="pt-BR" sz="1100">
                  <a:solidFill>
                    <a:schemeClr val="dk1"/>
                  </a:solidFill>
                  <a:effectLst/>
                  <a:latin typeface="+mn-lt"/>
                  <a:ea typeface="+mn-ea"/>
                  <a:cs typeface="+mn-cs"/>
                </a:rPr>
                <a:t> (equação 2).</a:t>
              </a:r>
              <a:r>
                <a:rPr lang="pt-BR" sz="1100" i="0">
                  <a:solidFill>
                    <a:schemeClr val="dk1"/>
                  </a:solidFill>
                  <a:effectLst/>
                  <a:latin typeface="+mn-lt"/>
                  <a:ea typeface="+mn-ea"/>
                  <a:cs typeface="+mn-cs"/>
                </a:rPr>
                <a:t>〖%DPPH•〗_𝑟𝑒𝑚𝑎𝑛𝑒𝑠𝑐𝑒𝑛𝑡𝑒=〖𝐴𝑏𝑠〗_𝑎𝑚𝑜𝑠𝑡𝑟𝑎/(〖𝐴𝑏𝑠〗_𝑐𝑜𝑛𝑡𝑟𝑜𝑙𝑒 ) ̅ ×100 </a:t>
              </a:r>
              <a:r>
                <a:rPr lang="pt-BR" sz="1100" b="0" i="0">
                  <a:solidFill>
                    <a:schemeClr val="dk1"/>
                  </a:solidFill>
                  <a:effectLst/>
                  <a:latin typeface="Cambria Math" panose="02040503050406030204" pitchFamily="18" charset="0"/>
                  <a:ea typeface="+mn-ea"/>
                  <a:cs typeface="+mn-cs"/>
                </a:rPr>
                <a:t> </a:t>
              </a:r>
              <a:r>
                <a:rPr lang="pt-BR" sz="1100" i="0">
                  <a:solidFill>
                    <a:schemeClr val="dk1"/>
                  </a:solidFill>
                  <a:effectLst/>
                  <a:latin typeface="+mn-lt"/>
                  <a:ea typeface="+mn-ea"/>
                  <a:cs typeface="+mn-cs"/>
                </a:rPr>
                <a:t>(2)</a:t>
              </a:r>
              <a:endParaRPr lang="pt-BR"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pt-BR" sz="1100">
                  <a:solidFill>
                    <a:schemeClr val="dk1"/>
                  </a:solidFill>
                  <a:effectLst/>
                  <a:latin typeface="+mn-lt"/>
                  <a:ea typeface="+mn-ea"/>
                  <a:cs typeface="+mn-cs"/>
                </a:rPr>
                <a:t>A porcentagem de redução é obtida pela diferença entre a porcentagem total de radical no início da reação (100%) e o percentual de radical remanescente (equação 3). </a:t>
              </a:r>
              <a:r>
                <a:rPr lang="pt-BR" sz="1100" i="0">
                  <a:solidFill>
                    <a:schemeClr val="dk1"/>
                  </a:solidFill>
                  <a:effectLst/>
                  <a:latin typeface="+mn-lt"/>
                  <a:ea typeface="+mn-ea"/>
                  <a:cs typeface="+mn-cs"/>
                </a:rPr>
                <a:t>%𝑅𝑒𝑑𝑢çã𝑜 𝑑𝑒 DPPH•=100−〖%DPPH•〗_𝑟𝑒𝑚𝑎𝑛𝑒𝑠𝑐𝑒𝑛𝑡𝑒 (3)</a:t>
              </a:r>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xdr:txBody>
        </xdr:sp>
      </mc:Fallback>
    </mc:AlternateContent>
    <xdr:clientData/>
  </xdr:twoCellAnchor>
  <xdr:twoCellAnchor>
    <xdr:from>
      <xdr:col>0</xdr:col>
      <xdr:colOff>180975</xdr:colOff>
      <xdr:row>0</xdr:row>
      <xdr:rowOff>76200</xdr:rowOff>
    </xdr:from>
    <xdr:to>
      <xdr:col>1</xdr:col>
      <xdr:colOff>561975</xdr:colOff>
      <xdr:row>3</xdr:row>
      <xdr:rowOff>104775</xdr:rowOff>
    </xdr:to>
    <xdr:pic>
      <xdr:nvPicPr>
        <xdr:cNvPr id="5" name="Imagem 4">
          <a:extLst>
            <a:ext uri="{FF2B5EF4-FFF2-40B4-BE49-F238E27FC236}">
              <a16:creationId xmlns:a16="http://schemas.microsoft.com/office/drawing/2014/main" xmlns="" id="{C61252EF-E7AB-4D04-9BFC-3B78BEF6F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76200"/>
          <a:ext cx="1343025" cy="600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4</xdr:row>
      <xdr:rowOff>142875</xdr:rowOff>
    </xdr:from>
    <xdr:to>
      <xdr:col>17</xdr:col>
      <xdr:colOff>257175</xdr:colOff>
      <xdr:row>6</xdr:row>
      <xdr:rowOff>171450</xdr:rowOff>
    </xdr:to>
    <xdr:sp macro="" textlink="">
      <xdr:nvSpPr>
        <xdr:cNvPr id="11" name="CaixaDeTexto 10">
          <a:extLst>
            <a:ext uri="{FF2B5EF4-FFF2-40B4-BE49-F238E27FC236}">
              <a16:creationId xmlns:a16="http://schemas.microsoft.com/office/drawing/2014/main" xmlns="" id="{1231995F-2022-4BF3-B174-679F1616B068}"/>
            </a:ext>
          </a:extLst>
        </xdr:cNvPr>
        <xdr:cNvSpPr txBox="1"/>
      </xdr:nvSpPr>
      <xdr:spPr>
        <a:xfrm>
          <a:off x="7962900" y="142875"/>
          <a:ext cx="5010150" cy="609600"/>
        </a:xfrm>
        <a:prstGeom prst="rect">
          <a:avLst/>
        </a:prstGeom>
        <a:solidFill>
          <a:srgbClr val="D4FBC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t>Não há alterações</a:t>
          </a:r>
          <a:r>
            <a:rPr lang="pt-BR" sz="1100" baseline="0"/>
            <a:t> a serem feitas nesta planilha, apenas avaliar se há coerência no valor do quadrado do coeficiente correlação, o qual deve ser o mais próximo possível de </a:t>
          </a:r>
          <a:r>
            <a:rPr lang="pt-BR" sz="1100"/>
            <a:t>1.</a:t>
          </a:r>
        </a:p>
      </xdr:txBody>
    </xdr:sp>
    <xdr:clientData/>
  </xdr:twoCellAnchor>
  <xdr:twoCellAnchor>
    <xdr:from>
      <xdr:col>9</xdr:col>
      <xdr:colOff>123824</xdr:colOff>
      <xdr:row>7</xdr:row>
      <xdr:rowOff>9525</xdr:rowOff>
    </xdr:from>
    <xdr:to>
      <xdr:col>17</xdr:col>
      <xdr:colOff>266699</xdr:colOff>
      <xdr:row>28</xdr:row>
      <xdr:rowOff>123825</xdr:rowOff>
    </xdr:to>
    <mc:AlternateContent xmlns:mc="http://schemas.openxmlformats.org/markup-compatibility/2006" xmlns:a14="http://schemas.microsoft.com/office/drawing/2010/main">
      <mc:Choice Requires="a14">
        <xdr:sp macro="" textlink="">
          <xdr:nvSpPr>
            <xdr:cNvPr id="12" name="CaixaDeTexto 11">
              <a:extLst>
                <a:ext uri="{FF2B5EF4-FFF2-40B4-BE49-F238E27FC236}">
                  <a16:creationId xmlns:a16="http://schemas.microsoft.com/office/drawing/2014/main" xmlns="" id="{3EF69ACE-5BC2-4A67-8B51-596ECE269996}"/>
                </a:ext>
              </a:extLst>
            </xdr:cNvPr>
            <xdr:cNvSpPr txBox="1"/>
          </xdr:nvSpPr>
          <xdr:spPr>
            <a:xfrm>
              <a:off x="7962899" y="781050"/>
              <a:ext cx="5019675" cy="41148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u="sng">
                  <a:solidFill>
                    <a:schemeClr val="dk1"/>
                  </a:solidFill>
                  <a:effectLst/>
                  <a:latin typeface="+mn-lt"/>
                  <a:ea typeface="+mn-ea"/>
                  <a:cs typeface="+mn-cs"/>
                </a:rPr>
                <a:t>Concentração inibitória </a:t>
              </a:r>
              <a:r>
                <a:rPr lang="pt-BR" sz="1100" i="1" u="sng">
                  <a:solidFill>
                    <a:schemeClr val="dk1"/>
                  </a:solidFill>
                  <a:effectLst/>
                  <a:latin typeface="+mn-lt"/>
                  <a:ea typeface="+mn-ea"/>
                  <a:cs typeface="+mn-cs"/>
                </a:rPr>
                <a:t>- </a:t>
              </a:r>
              <a:r>
                <a:rPr lang="pt-BR" sz="1100" u="sng">
                  <a:solidFill>
                    <a:schemeClr val="dk1"/>
                  </a:solidFill>
                  <a:effectLst/>
                  <a:latin typeface="+mn-lt"/>
                  <a:ea typeface="+mn-ea"/>
                  <a:cs typeface="+mn-cs"/>
                </a:rPr>
                <a:t>IC</a:t>
              </a:r>
              <a:r>
                <a:rPr lang="pt-BR" sz="1100" u="sng" baseline="-25000">
                  <a:solidFill>
                    <a:schemeClr val="dk1"/>
                  </a:solidFill>
                  <a:effectLst/>
                  <a:latin typeface="+mn-lt"/>
                  <a:ea typeface="+mn-ea"/>
                  <a:cs typeface="+mn-cs"/>
                </a:rPr>
                <a:t>50</a:t>
              </a:r>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Após o cálculo da porcentagem de radical remanescente, determinar a equação da reta que correlaciona a concentração final de lignina com a porcentagem de DPPH• remanescente, colocando os valores de concentração no eixo das abscissas e a porcentagem remanescente no eixo das ordenadas. O quadrado do coeficiente de correlação de Pearson (R²) deve ser o mais próximo possível de 1, caso contrário, verificar os dados obtidos. A partir da equação reta calcular qual a concentração de antioxidante necessária para que haja 50% de DPPH• remanescente no sistema (IC</a:t>
              </a:r>
              <a:r>
                <a:rPr lang="pt-BR" sz="1100" baseline="-25000">
                  <a:solidFill>
                    <a:schemeClr val="dk1"/>
                  </a:solidFill>
                  <a:effectLst/>
                  <a:latin typeface="+mn-lt"/>
                  <a:ea typeface="+mn-ea"/>
                  <a:cs typeface="+mn-cs"/>
                </a:rPr>
                <a:t>50</a:t>
              </a:r>
              <a:r>
                <a:rPr lang="pt-BR" sz="1100">
                  <a:solidFill>
                    <a:schemeClr val="dk1"/>
                  </a:solidFill>
                  <a:effectLst/>
                  <a:latin typeface="+mn-lt"/>
                  <a:ea typeface="+mn-ea"/>
                  <a:cs typeface="+mn-cs"/>
                </a:rPr>
                <a:t>) (equação 4), o resultado é dado em mg.L</a:t>
              </a:r>
              <a:r>
                <a:rPr lang="pt-BR" sz="1100" baseline="30000">
                  <a:solidFill>
                    <a:schemeClr val="dk1"/>
                  </a:solidFill>
                  <a:effectLst/>
                  <a:latin typeface="+mn-lt"/>
                  <a:ea typeface="+mn-ea"/>
                  <a:cs typeface="+mn-cs"/>
                </a:rPr>
                <a:t>-1</a:t>
              </a:r>
              <a:r>
                <a:rPr lang="pt-BR" sz="1100">
                  <a:solidFill>
                    <a:schemeClr val="dk1"/>
                  </a:solidFill>
                  <a:effectLst/>
                  <a:latin typeface="+mn-lt"/>
                  <a:ea typeface="+mn-ea"/>
                  <a:cs typeface="+mn-cs"/>
                </a:rPr>
                <a:t>. Calcular a média das triplicatas.</a:t>
              </a:r>
            </a:p>
            <a:p>
              <a:pPr/>
              <a14:m>
                <m:oMathPara xmlns:m="http://schemas.openxmlformats.org/officeDocument/2006/math">
                  <m:oMathParaPr>
                    <m:jc m:val="centerGroup"/>
                  </m:oMathParaPr>
                  <m:oMath xmlns:m="http://schemas.openxmlformats.org/officeDocument/2006/math">
                    <m:sSub>
                      <m:sSubPr>
                        <m:ctrlPr>
                          <a:rPr lang="pt-BR" sz="1100" i="1">
                            <a:solidFill>
                              <a:schemeClr val="dk1"/>
                            </a:solidFill>
                            <a:effectLst/>
                            <a:latin typeface="Cambria Math" panose="02040503050406030204" pitchFamily="18" charset="0"/>
                            <a:ea typeface="+mn-ea"/>
                            <a:cs typeface="+mn-cs"/>
                          </a:rPr>
                        </m:ctrlPr>
                      </m:sSubPr>
                      <m:e>
                        <m:r>
                          <a:rPr lang="pt-BR" sz="1100" i="1">
                            <a:solidFill>
                              <a:schemeClr val="dk1"/>
                            </a:solidFill>
                            <a:effectLst/>
                            <a:latin typeface="Cambria Math" panose="02040503050406030204" pitchFamily="18" charset="0"/>
                            <a:ea typeface="+mn-ea"/>
                            <a:cs typeface="+mn-cs"/>
                          </a:rPr>
                          <m:t>𝐼𝐶</m:t>
                        </m:r>
                      </m:e>
                      <m:sub>
                        <m:r>
                          <a:rPr lang="pt-BR" sz="1100" i="1">
                            <a:solidFill>
                              <a:schemeClr val="dk1"/>
                            </a:solidFill>
                            <a:effectLst/>
                            <a:latin typeface="Cambria Math" panose="02040503050406030204" pitchFamily="18" charset="0"/>
                            <a:ea typeface="+mn-ea"/>
                            <a:cs typeface="+mn-cs"/>
                          </a:rPr>
                          <m:t>50</m:t>
                        </m:r>
                      </m:sub>
                    </m:sSub>
                    <m:r>
                      <a:rPr lang="pt-BR" sz="1100">
                        <a:solidFill>
                          <a:schemeClr val="dk1"/>
                        </a:solidFill>
                        <a:effectLst/>
                        <a:latin typeface="Cambria Math" panose="02040503050406030204" pitchFamily="18" charset="0"/>
                        <a:ea typeface="+mn-ea"/>
                        <a:cs typeface="+mn-cs"/>
                      </a:rPr>
                      <m:t>=</m:t>
                    </m:r>
                    <m:f>
                      <m:fPr>
                        <m:ctrlPr>
                          <a:rPr lang="pt-BR" sz="1100" i="1">
                            <a:solidFill>
                              <a:schemeClr val="dk1"/>
                            </a:solidFill>
                            <a:effectLst/>
                            <a:latin typeface="Cambria Math" panose="02040503050406030204" pitchFamily="18" charset="0"/>
                            <a:ea typeface="+mn-ea"/>
                            <a:cs typeface="+mn-cs"/>
                          </a:rPr>
                        </m:ctrlPr>
                      </m:fPr>
                      <m:num>
                        <m:r>
                          <a:rPr lang="pt-BR" sz="1100" i="1">
                            <a:solidFill>
                              <a:schemeClr val="dk1"/>
                            </a:solidFill>
                            <a:effectLst/>
                            <a:latin typeface="Cambria Math" panose="02040503050406030204" pitchFamily="18" charset="0"/>
                            <a:ea typeface="+mn-ea"/>
                            <a:cs typeface="+mn-cs"/>
                          </a:rPr>
                          <m:t>50−</m:t>
                        </m:r>
                        <m:r>
                          <a:rPr lang="pt-BR" sz="1100" i="1">
                            <a:solidFill>
                              <a:schemeClr val="dk1"/>
                            </a:solidFill>
                            <a:effectLst/>
                            <a:latin typeface="Cambria Math" panose="02040503050406030204" pitchFamily="18" charset="0"/>
                            <a:ea typeface="+mn-ea"/>
                            <a:cs typeface="+mn-cs"/>
                          </a:rPr>
                          <m:t>𝐼𝑛𝑡𝑒𝑟𝑐𝑒𝑝</m:t>
                        </m:r>
                        <m:r>
                          <a:rPr lang="pt-BR" sz="1100" i="1">
                            <a:solidFill>
                              <a:schemeClr val="dk1"/>
                            </a:solidFill>
                            <a:effectLst/>
                            <a:latin typeface="Cambria Math" panose="02040503050406030204" pitchFamily="18" charset="0"/>
                            <a:ea typeface="+mn-ea"/>
                            <a:cs typeface="+mn-cs"/>
                          </a:rPr>
                          <m:t>çã</m:t>
                        </m:r>
                        <m:r>
                          <a:rPr lang="pt-BR" sz="1100" i="1">
                            <a:solidFill>
                              <a:schemeClr val="dk1"/>
                            </a:solidFill>
                            <a:effectLst/>
                            <a:latin typeface="Cambria Math" panose="02040503050406030204" pitchFamily="18" charset="0"/>
                            <a:ea typeface="+mn-ea"/>
                            <a:cs typeface="+mn-cs"/>
                          </a:rPr>
                          <m:t>𝑜</m:t>
                        </m:r>
                        <m:r>
                          <a:rPr lang="pt-BR" sz="1100" i="1">
                            <a:solidFill>
                              <a:schemeClr val="dk1"/>
                            </a:solidFill>
                            <a:effectLst/>
                            <a:latin typeface="Cambria Math" panose="02040503050406030204" pitchFamily="18" charset="0"/>
                            <a:ea typeface="+mn-ea"/>
                            <a:cs typeface="+mn-cs"/>
                          </a:rPr>
                          <m:t> </m:t>
                        </m:r>
                        <m:r>
                          <a:rPr lang="pt-BR" sz="1100" i="1">
                            <a:solidFill>
                              <a:schemeClr val="dk1"/>
                            </a:solidFill>
                            <a:effectLst/>
                            <a:latin typeface="Cambria Math" panose="02040503050406030204" pitchFamily="18" charset="0"/>
                            <a:ea typeface="+mn-ea"/>
                            <a:cs typeface="+mn-cs"/>
                          </a:rPr>
                          <m:t>𝑑𝑜</m:t>
                        </m:r>
                        <m:r>
                          <a:rPr lang="pt-BR" sz="1100" i="1">
                            <a:solidFill>
                              <a:schemeClr val="dk1"/>
                            </a:solidFill>
                            <a:effectLst/>
                            <a:latin typeface="Cambria Math" panose="02040503050406030204" pitchFamily="18" charset="0"/>
                            <a:ea typeface="+mn-ea"/>
                            <a:cs typeface="+mn-cs"/>
                          </a:rPr>
                          <m:t> </m:t>
                        </m:r>
                        <m:r>
                          <a:rPr lang="pt-BR" sz="1100" i="1">
                            <a:solidFill>
                              <a:schemeClr val="dk1"/>
                            </a:solidFill>
                            <a:effectLst/>
                            <a:latin typeface="Cambria Math" panose="02040503050406030204" pitchFamily="18" charset="0"/>
                            <a:ea typeface="+mn-ea"/>
                            <a:cs typeface="+mn-cs"/>
                          </a:rPr>
                          <m:t>𝑒𝑖𝑥𝑜</m:t>
                        </m:r>
                        <m:r>
                          <a:rPr lang="pt-BR" sz="1100" i="1">
                            <a:solidFill>
                              <a:schemeClr val="dk1"/>
                            </a:solidFill>
                            <a:effectLst/>
                            <a:latin typeface="Cambria Math" panose="02040503050406030204" pitchFamily="18" charset="0"/>
                            <a:ea typeface="+mn-ea"/>
                            <a:cs typeface="+mn-cs"/>
                          </a:rPr>
                          <m:t> </m:t>
                        </m:r>
                        <m:r>
                          <a:rPr lang="pt-BR" sz="1100" i="1">
                            <a:solidFill>
                              <a:schemeClr val="dk1"/>
                            </a:solidFill>
                            <a:effectLst/>
                            <a:latin typeface="Cambria Math" panose="02040503050406030204" pitchFamily="18" charset="0"/>
                            <a:ea typeface="+mn-ea"/>
                            <a:cs typeface="+mn-cs"/>
                          </a:rPr>
                          <m:t>𝑦</m:t>
                        </m:r>
                        <m:r>
                          <a:rPr lang="pt-BR" sz="1100" i="1">
                            <a:solidFill>
                              <a:schemeClr val="dk1"/>
                            </a:solidFill>
                            <a:effectLst/>
                            <a:latin typeface="Cambria Math" panose="02040503050406030204" pitchFamily="18" charset="0"/>
                            <a:ea typeface="+mn-ea"/>
                            <a:cs typeface="+mn-cs"/>
                          </a:rPr>
                          <m:t> (</m:t>
                        </m:r>
                        <m:r>
                          <a:rPr lang="pt-BR" sz="1100" i="1">
                            <a:solidFill>
                              <a:schemeClr val="dk1"/>
                            </a:solidFill>
                            <a:effectLst/>
                            <a:latin typeface="Cambria Math" panose="02040503050406030204" pitchFamily="18" charset="0"/>
                            <a:ea typeface="+mn-ea"/>
                            <a:cs typeface="+mn-cs"/>
                          </a:rPr>
                          <m:t>𝑏</m:t>
                        </m:r>
                        <m:r>
                          <a:rPr lang="pt-BR" sz="1100" i="1">
                            <a:solidFill>
                              <a:schemeClr val="dk1"/>
                            </a:solidFill>
                            <a:effectLst/>
                            <a:latin typeface="Cambria Math" panose="02040503050406030204" pitchFamily="18" charset="0"/>
                            <a:ea typeface="+mn-ea"/>
                            <a:cs typeface="+mn-cs"/>
                          </a:rPr>
                          <m:t>)</m:t>
                        </m:r>
                      </m:num>
                      <m:den>
                        <m:r>
                          <a:rPr lang="pt-BR" sz="1100" i="1">
                            <a:solidFill>
                              <a:schemeClr val="dk1"/>
                            </a:solidFill>
                            <a:effectLst/>
                            <a:latin typeface="Cambria Math" panose="02040503050406030204" pitchFamily="18" charset="0"/>
                            <a:ea typeface="+mn-ea"/>
                            <a:cs typeface="+mn-cs"/>
                          </a:rPr>
                          <m:t>𝐼𝑛𝑐𝑙𝑖𝑛𝑎</m:t>
                        </m:r>
                        <m:r>
                          <a:rPr lang="pt-BR" sz="1100" i="1">
                            <a:solidFill>
                              <a:schemeClr val="dk1"/>
                            </a:solidFill>
                            <a:effectLst/>
                            <a:latin typeface="Cambria Math" panose="02040503050406030204" pitchFamily="18" charset="0"/>
                            <a:ea typeface="+mn-ea"/>
                            <a:cs typeface="+mn-cs"/>
                          </a:rPr>
                          <m:t>çã</m:t>
                        </m:r>
                        <m:r>
                          <a:rPr lang="pt-BR" sz="1100" i="1">
                            <a:solidFill>
                              <a:schemeClr val="dk1"/>
                            </a:solidFill>
                            <a:effectLst/>
                            <a:latin typeface="Cambria Math" panose="02040503050406030204" pitchFamily="18" charset="0"/>
                            <a:ea typeface="+mn-ea"/>
                            <a:cs typeface="+mn-cs"/>
                          </a:rPr>
                          <m:t>𝑜</m:t>
                        </m:r>
                        <m:r>
                          <a:rPr lang="pt-BR" sz="1100" i="1">
                            <a:solidFill>
                              <a:schemeClr val="dk1"/>
                            </a:solidFill>
                            <a:effectLst/>
                            <a:latin typeface="Cambria Math" panose="02040503050406030204" pitchFamily="18" charset="0"/>
                            <a:ea typeface="+mn-ea"/>
                            <a:cs typeface="+mn-cs"/>
                          </a:rPr>
                          <m:t> </m:t>
                        </m:r>
                        <m:r>
                          <a:rPr lang="pt-BR" sz="1100" i="1">
                            <a:solidFill>
                              <a:schemeClr val="dk1"/>
                            </a:solidFill>
                            <a:effectLst/>
                            <a:latin typeface="Cambria Math" panose="02040503050406030204" pitchFamily="18" charset="0"/>
                            <a:ea typeface="+mn-ea"/>
                            <a:cs typeface="+mn-cs"/>
                          </a:rPr>
                          <m:t>𝑑𝑎</m:t>
                        </m:r>
                        <m:r>
                          <a:rPr lang="pt-BR" sz="1100" i="1">
                            <a:solidFill>
                              <a:schemeClr val="dk1"/>
                            </a:solidFill>
                            <a:effectLst/>
                            <a:latin typeface="Cambria Math" panose="02040503050406030204" pitchFamily="18" charset="0"/>
                            <a:ea typeface="+mn-ea"/>
                            <a:cs typeface="+mn-cs"/>
                          </a:rPr>
                          <m:t> </m:t>
                        </m:r>
                        <m:r>
                          <a:rPr lang="pt-BR" sz="1100" i="1">
                            <a:solidFill>
                              <a:schemeClr val="dk1"/>
                            </a:solidFill>
                            <a:effectLst/>
                            <a:latin typeface="Cambria Math" panose="02040503050406030204" pitchFamily="18" charset="0"/>
                            <a:ea typeface="+mn-ea"/>
                            <a:cs typeface="+mn-cs"/>
                          </a:rPr>
                          <m:t>𝑟𝑒𝑡𝑎</m:t>
                        </m:r>
                        <m:r>
                          <a:rPr lang="pt-BR" sz="1100" i="1">
                            <a:solidFill>
                              <a:schemeClr val="dk1"/>
                            </a:solidFill>
                            <a:effectLst/>
                            <a:latin typeface="Cambria Math" panose="02040503050406030204" pitchFamily="18" charset="0"/>
                            <a:ea typeface="+mn-ea"/>
                            <a:cs typeface="+mn-cs"/>
                          </a:rPr>
                          <m:t> (</m:t>
                        </m:r>
                        <m:r>
                          <a:rPr lang="pt-BR" sz="1100" i="1">
                            <a:solidFill>
                              <a:schemeClr val="dk1"/>
                            </a:solidFill>
                            <a:effectLst/>
                            <a:latin typeface="Cambria Math" panose="02040503050406030204" pitchFamily="18" charset="0"/>
                            <a:ea typeface="+mn-ea"/>
                            <a:cs typeface="+mn-cs"/>
                          </a:rPr>
                          <m:t>𝑎</m:t>
                        </m:r>
                        <m:r>
                          <a:rPr lang="pt-BR" sz="1100" i="1">
                            <a:solidFill>
                              <a:schemeClr val="dk1"/>
                            </a:solidFill>
                            <a:effectLst/>
                            <a:latin typeface="Cambria Math" panose="02040503050406030204" pitchFamily="18" charset="0"/>
                            <a:ea typeface="+mn-ea"/>
                            <a:cs typeface="+mn-cs"/>
                          </a:rPr>
                          <m:t>)</m:t>
                        </m:r>
                      </m:den>
                    </m:f>
                    <m:r>
                      <a:rPr lang="pt-BR" sz="1100" i="1">
                        <a:solidFill>
                          <a:schemeClr val="dk1"/>
                        </a:solidFill>
                        <a:effectLst/>
                        <a:latin typeface="Cambria Math" panose="02040503050406030204" pitchFamily="18" charset="0"/>
                        <a:ea typeface="+mn-ea"/>
                        <a:cs typeface="+mn-cs"/>
                      </a:rPr>
                      <m:t>                                                                      (4)</m:t>
                    </m:r>
                  </m:oMath>
                </m:oMathPara>
              </a14:m>
              <a:endParaRPr lang="pt-BR" sz="1100">
                <a:solidFill>
                  <a:schemeClr val="dk1"/>
                </a:solidFill>
                <a:effectLst/>
                <a:latin typeface="+mn-lt"/>
                <a:ea typeface="+mn-ea"/>
                <a:cs typeface="+mn-cs"/>
              </a:endParaRPr>
            </a:p>
            <a:p>
              <a:r>
                <a:rPr lang="pt-BR" sz="1100" u="sng">
                  <a:solidFill>
                    <a:schemeClr val="dk1"/>
                  </a:solidFill>
                  <a:effectLst/>
                  <a:latin typeface="+mn-lt"/>
                  <a:ea typeface="+mn-ea"/>
                  <a:cs typeface="+mn-cs"/>
                </a:rPr>
                <a:t>Concentração eficiente </a:t>
              </a:r>
              <a:r>
                <a:rPr lang="pt-BR" sz="1100" i="1" u="sng">
                  <a:solidFill>
                    <a:schemeClr val="dk1"/>
                  </a:solidFill>
                  <a:effectLst/>
                  <a:latin typeface="+mn-lt"/>
                  <a:ea typeface="+mn-ea"/>
                  <a:cs typeface="+mn-cs"/>
                </a:rPr>
                <a:t>- </a:t>
              </a:r>
              <a:r>
                <a:rPr lang="pt-BR" sz="1100" u="sng">
                  <a:solidFill>
                    <a:schemeClr val="dk1"/>
                  </a:solidFill>
                  <a:effectLst/>
                  <a:latin typeface="+mn-lt"/>
                  <a:ea typeface="+mn-ea"/>
                  <a:cs typeface="+mn-cs"/>
                </a:rPr>
                <a:t>EC</a:t>
              </a:r>
              <a:r>
                <a:rPr lang="pt-BR" sz="1100" u="sng" baseline="-25000">
                  <a:solidFill>
                    <a:schemeClr val="dk1"/>
                  </a:solidFill>
                  <a:effectLst/>
                  <a:latin typeface="+mn-lt"/>
                  <a:ea typeface="+mn-ea"/>
                  <a:cs typeface="+mn-cs"/>
                </a:rPr>
                <a:t>50</a:t>
              </a:r>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O valor de EC</a:t>
              </a:r>
              <a:r>
                <a:rPr lang="pt-BR" sz="1100" baseline="-25000">
                  <a:solidFill>
                    <a:schemeClr val="dk1"/>
                  </a:solidFill>
                  <a:effectLst/>
                  <a:latin typeface="+mn-lt"/>
                  <a:ea typeface="+mn-ea"/>
                  <a:cs typeface="+mn-cs"/>
                </a:rPr>
                <a:t>50 </a:t>
              </a:r>
              <a:r>
                <a:rPr lang="pt-BR" sz="1100">
                  <a:solidFill>
                    <a:schemeClr val="dk1"/>
                  </a:solidFill>
                  <a:effectLst/>
                  <a:latin typeface="+mn-lt"/>
                  <a:ea typeface="+mn-ea"/>
                  <a:cs typeface="+mn-cs"/>
                </a:rPr>
                <a:t>é obtido a partir da razão entre o valor de IC</a:t>
              </a:r>
              <a:r>
                <a:rPr lang="pt-BR" sz="1100" baseline="-25000">
                  <a:solidFill>
                    <a:schemeClr val="dk1"/>
                  </a:solidFill>
                  <a:effectLst/>
                  <a:latin typeface="+mn-lt"/>
                  <a:ea typeface="+mn-ea"/>
                  <a:cs typeface="+mn-cs"/>
                </a:rPr>
                <a:t>50</a:t>
              </a:r>
              <a:r>
                <a:rPr lang="pt-BR" sz="1100">
                  <a:solidFill>
                    <a:schemeClr val="dk1"/>
                  </a:solidFill>
                  <a:effectLst/>
                  <a:latin typeface="+mn-lt"/>
                  <a:ea typeface="+mn-ea"/>
                  <a:cs typeface="+mn-cs"/>
                </a:rPr>
                <a:t> e da concentração inicial radical. A concentração inicial de DPPH• é determinada a partir média das absorbâncias das amostras controle com o uso da equação da reta da curva de calibração de DPPH• (equação 5).</a:t>
              </a:r>
            </a:p>
            <a:p>
              <a:pPr/>
              <a14:m>
                <m:oMathPara xmlns:m="http://schemas.openxmlformats.org/officeDocument/2006/math">
                  <m:oMathParaPr>
                    <m:jc m:val="centerGroup"/>
                  </m:oMathParaPr>
                  <m:oMath xmlns:m="http://schemas.openxmlformats.org/officeDocument/2006/math">
                    <m:sSub>
                      <m:sSubPr>
                        <m:ctrlPr>
                          <a:rPr lang="pt-BR" sz="1100" i="1">
                            <a:solidFill>
                              <a:schemeClr val="dk1"/>
                            </a:solidFill>
                            <a:effectLst/>
                            <a:latin typeface="Cambria Math" panose="02040503050406030204" pitchFamily="18" charset="0"/>
                            <a:ea typeface="+mn-ea"/>
                            <a:cs typeface="+mn-cs"/>
                          </a:rPr>
                        </m:ctrlPr>
                      </m:sSubPr>
                      <m:e>
                        <m:d>
                          <m:dPr>
                            <m:begChr m:val="["/>
                            <m:endChr m:val="]"/>
                            <m:ctrlPr>
                              <a:rPr lang="pt-BR" sz="1100" i="1">
                                <a:solidFill>
                                  <a:schemeClr val="dk1"/>
                                </a:solidFill>
                                <a:effectLst/>
                                <a:latin typeface="Cambria Math" panose="02040503050406030204" pitchFamily="18" charset="0"/>
                                <a:ea typeface="+mn-ea"/>
                                <a:cs typeface="+mn-cs"/>
                              </a:rPr>
                            </m:ctrlPr>
                          </m:dPr>
                          <m:e>
                            <m:r>
                              <m:rPr>
                                <m:sty m:val="p"/>
                              </m:rPr>
                              <a:rPr lang="pt-BR" sz="1100">
                                <a:solidFill>
                                  <a:schemeClr val="dk1"/>
                                </a:solidFill>
                                <a:effectLst/>
                                <a:latin typeface="Cambria Math" panose="02040503050406030204" pitchFamily="18" charset="0"/>
                                <a:ea typeface="+mn-ea"/>
                                <a:cs typeface="+mn-cs"/>
                              </a:rPr>
                              <m:t>DPPH</m:t>
                            </m:r>
                            <m:r>
                              <a:rPr lang="pt-BR" sz="1100">
                                <a:solidFill>
                                  <a:schemeClr val="dk1"/>
                                </a:solidFill>
                                <a:effectLst/>
                                <a:latin typeface="Cambria Math" panose="02040503050406030204" pitchFamily="18" charset="0"/>
                                <a:ea typeface="+mn-ea"/>
                                <a:cs typeface="+mn-cs"/>
                              </a:rPr>
                              <m:t>•</m:t>
                            </m:r>
                          </m:e>
                        </m:d>
                      </m:e>
                      <m:sub>
                        <m:r>
                          <a:rPr lang="pt-BR" sz="1100" i="1">
                            <a:solidFill>
                              <a:schemeClr val="dk1"/>
                            </a:solidFill>
                            <a:effectLst/>
                            <a:latin typeface="Cambria Math" panose="02040503050406030204" pitchFamily="18" charset="0"/>
                            <a:ea typeface="+mn-ea"/>
                            <a:cs typeface="+mn-cs"/>
                          </a:rPr>
                          <m:t>𝑡</m:t>
                        </m:r>
                        <m:r>
                          <a:rPr lang="pt-BR" sz="1100" i="1">
                            <a:solidFill>
                              <a:schemeClr val="dk1"/>
                            </a:solidFill>
                            <a:effectLst/>
                            <a:latin typeface="Cambria Math" panose="02040503050406030204" pitchFamily="18" charset="0"/>
                            <a:ea typeface="+mn-ea"/>
                            <a:cs typeface="+mn-cs"/>
                          </a:rPr>
                          <m:t>=0</m:t>
                        </m:r>
                      </m:sub>
                    </m:sSub>
                    <m:r>
                      <a:rPr lang="pt-BR" sz="1100">
                        <a:solidFill>
                          <a:schemeClr val="dk1"/>
                        </a:solidFill>
                        <a:effectLst/>
                        <a:latin typeface="Cambria Math" panose="02040503050406030204" pitchFamily="18" charset="0"/>
                        <a:ea typeface="+mn-ea"/>
                        <a:cs typeface="+mn-cs"/>
                      </a:rPr>
                      <m:t>=</m:t>
                    </m:r>
                    <m:d>
                      <m:dPr>
                        <m:ctrlPr>
                          <a:rPr lang="pt-BR" sz="1100" i="1">
                            <a:solidFill>
                              <a:schemeClr val="dk1"/>
                            </a:solidFill>
                            <a:effectLst/>
                            <a:latin typeface="Cambria Math" panose="02040503050406030204" pitchFamily="18" charset="0"/>
                            <a:ea typeface="+mn-ea"/>
                            <a:cs typeface="+mn-cs"/>
                          </a:rPr>
                        </m:ctrlPr>
                      </m:dPr>
                      <m:e>
                        <m:acc>
                          <m:accPr>
                            <m:chr m:val="̅"/>
                            <m:ctrlPr>
                              <a:rPr lang="pt-BR" sz="1100" i="1">
                                <a:solidFill>
                                  <a:schemeClr val="dk1"/>
                                </a:solidFill>
                                <a:effectLst/>
                                <a:latin typeface="Cambria Math" panose="02040503050406030204" pitchFamily="18" charset="0"/>
                                <a:ea typeface="+mn-ea"/>
                                <a:cs typeface="+mn-cs"/>
                              </a:rPr>
                            </m:ctrlPr>
                          </m:accPr>
                          <m:e>
                            <m:sSub>
                              <m:sSubPr>
                                <m:ctrlPr>
                                  <a:rPr lang="pt-BR" sz="1100" i="1">
                                    <a:solidFill>
                                      <a:schemeClr val="dk1"/>
                                    </a:solidFill>
                                    <a:effectLst/>
                                    <a:latin typeface="Cambria Math" panose="02040503050406030204" pitchFamily="18" charset="0"/>
                                    <a:ea typeface="+mn-ea"/>
                                    <a:cs typeface="+mn-cs"/>
                                  </a:rPr>
                                </m:ctrlPr>
                              </m:sSubPr>
                              <m:e>
                                <m:r>
                                  <a:rPr lang="pt-BR" sz="1100" i="1">
                                    <a:solidFill>
                                      <a:schemeClr val="dk1"/>
                                    </a:solidFill>
                                    <a:effectLst/>
                                    <a:latin typeface="Cambria Math" panose="02040503050406030204" pitchFamily="18" charset="0"/>
                                    <a:ea typeface="+mn-ea"/>
                                    <a:cs typeface="+mn-cs"/>
                                  </a:rPr>
                                  <m:t>𝐴𝑏𝑠</m:t>
                                </m:r>
                              </m:e>
                              <m:sub>
                                <m:r>
                                  <a:rPr lang="pt-BR" sz="1100" i="1">
                                    <a:solidFill>
                                      <a:schemeClr val="dk1"/>
                                    </a:solidFill>
                                    <a:effectLst/>
                                    <a:latin typeface="Cambria Math" panose="02040503050406030204" pitchFamily="18" charset="0"/>
                                    <a:ea typeface="+mn-ea"/>
                                    <a:cs typeface="+mn-cs"/>
                                  </a:rPr>
                                  <m:t>𝑐𝑜𝑛𝑡𝑟𝑜𝑙𝑒</m:t>
                                </m:r>
                              </m:sub>
                            </m:sSub>
                          </m:e>
                        </m:acc>
                        <m:r>
                          <a:rPr lang="pt-BR" sz="1100" i="1">
                            <a:solidFill>
                              <a:schemeClr val="dk1"/>
                            </a:solidFill>
                            <a:effectLst/>
                            <a:latin typeface="Cambria Math" panose="02040503050406030204" pitchFamily="18" charset="0"/>
                            <a:ea typeface="+mn-ea"/>
                            <a:cs typeface="+mn-cs"/>
                          </a:rPr>
                          <m:t>×</m:t>
                        </m:r>
                        <m:r>
                          <a:rPr lang="pt-BR" sz="1100" i="1">
                            <a:solidFill>
                              <a:schemeClr val="dk1"/>
                            </a:solidFill>
                            <a:effectLst/>
                            <a:latin typeface="Cambria Math" panose="02040503050406030204" pitchFamily="18" charset="0"/>
                            <a:ea typeface="+mn-ea"/>
                            <a:cs typeface="+mn-cs"/>
                          </a:rPr>
                          <m:t>𝐼𝑛𝑐𝑙𝑖𝑛𝑎</m:t>
                        </m:r>
                        <m:r>
                          <a:rPr lang="pt-BR" sz="1100" i="1">
                            <a:solidFill>
                              <a:schemeClr val="dk1"/>
                            </a:solidFill>
                            <a:effectLst/>
                            <a:latin typeface="Cambria Math" panose="02040503050406030204" pitchFamily="18" charset="0"/>
                            <a:ea typeface="+mn-ea"/>
                            <a:cs typeface="+mn-cs"/>
                          </a:rPr>
                          <m:t>çã</m:t>
                        </m:r>
                        <m:r>
                          <a:rPr lang="pt-BR" sz="1100" i="1">
                            <a:solidFill>
                              <a:schemeClr val="dk1"/>
                            </a:solidFill>
                            <a:effectLst/>
                            <a:latin typeface="Cambria Math" panose="02040503050406030204" pitchFamily="18" charset="0"/>
                            <a:ea typeface="+mn-ea"/>
                            <a:cs typeface="+mn-cs"/>
                          </a:rPr>
                          <m:t>𝑜</m:t>
                        </m:r>
                        <m:r>
                          <a:rPr lang="pt-BR" sz="1100" i="1">
                            <a:solidFill>
                              <a:schemeClr val="dk1"/>
                            </a:solidFill>
                            <a:effectLst/>
                            <a:latin typeface="Cambria Math" panose="02040503050406030204" pitchFamily="18" charset="0"/>
                            <a:ea typeface="+mn-ea"/>
                            <a:cs typeface="+mn-cs"/>
                          </a:rPr>
                          <m:t>(</m:t>
                        </m:r>
                        <m:r>
                          <a:rPr lang="pt-BR" sz="1100" i="1">
                            <a:solidFill>
                              <a:schemeClr val="dk1"/>
                            </a:solidFill>
                            <a:effectLst/>
                            <a:latin typeface="Cambria Math" panose="02040503050406030204" pitchFamily="18" charset="0"/>
                            <a:ea typeface="+mn-ea"/>
                            <a:cs typeface="+mn-cs"/>
                          </a:rPr>
                          <m:t>𝑎</m:t>
                        </m:r>
                        <m:r>
                          <a:rPr lang="pt-BR" sz="1100" i="1">
                            <a:solidFill>
                              <a:schemeClr val="dk1"/>
                            </a:solidFill>
                            <a:effectLst/>
                            <a:latin typeface="Cambria Math" panose="02040503050406030204" pitchFamily="18" charset="0"/>
                            <a:ea typeface="+mn-ea"/>
                            <a:cs typeface="+mn-cs"/>
                          </a:rPr>
                          <m:t>) + </m:t>
                        </m:r>
                        <m:r>
                          <a:rPr lang="pt-BR" sz="1100" i="1">
                            <a:solidFill>
                              <a:schemeClr val="dk1"/>
                            </a:solidFill>
                            <a:effectLst/>
                            <a:latin typeface="Cambria Math" panose="02040503050406030204" pitchFamily="18" charset="0"/>
                            <a:ea typeface="+mn-ea"/>
                            <a:cs typeface="+mn-cs"/>
                          </a:rPr>
                          <m:t>𝐼𝑛𝑡𝑒𝑟𝑐𝑒𝑝</m:t>
                        </m:r>
                        <m:r>
                          <a:rPr lang="pt-BR" sz="1100" i="1">
                            <a:solidFill>
                              <a:schemeClr val="dk1"/>
                            </a:solidFill>
                            <a:effectLst/>
                            <a:latin typeface="Cambria Math" panose="02040503050406030204" pitchFamily="18" charset="0"/>
                            <a:ea typeface="+mn-ea"/>
                            <a:cs typeface="+mn-cs"/>
                          </a:rPr>
                          <m:t>çã</m:t>
                        </m:r>
                        <m:r>
                          <a:rPr lang="pt-BR" sz="1100" i="1">
                            <a:solidFill>
                              <a:schemeClr val="dk1"/>
                            </a:solidFill>
                            <a:effectLst/>
                            <a:latin typeface="Cambria Math" panose="02040503050406030204" pitchFamily="18" charset="0"/>
                            <a:ea typeface="+mn-ea"/>
                            <a:cs typeface="+mn-cs"/>
                          </a:rPr>
                          <m:t>𝑜</m:t>
                        </m:r>
                        <m:r>
                          <a:rPr lang="pt-BR" sz="1100" i="1">
                            <a:solidFill>
                              <a:schemeClr val="dk1"/>
                            </a:solidFill>
                            <a:effectLst/>
                            <a:latin typeface="Cambria Math" panose="02040503050406030204" pitchFamily="18" charset="0"/>
                            <a:ea typeface="+mn-ea"/>
                            <a:cs typeface="+mn-cs"/>
                          </a:rPr>
                          <m:t>(</m:t>
                        </m:r>
                        <m:r>
                          <a:rPr lang="pt-BR" sz="1100" i="1">
                            <a:solidFill>
                              <a:schemeClr val="dk1"/>
                            </a:solidFill>
                            <a:effectLst/>
                            <a:latin typeface="Cambria Math" panose="02040503050406030204" pitchFamily="18" charset="0"/>
                            <a:ea typeface="+mn-ea"/>
                            <a:cs typeface="+mn-cs"/>
                          </a:rPr>
                          <m:t>𝑏</m:t>
                        </m:r>
                        <m:r>
                          <a:rPr lang="pt-BR" sz="1100" i="1">
                            <a:solidFill>
                              <a:schemeClr val="dk1"/>
                            </a:solidFill>
                            <a:effectLst/>
                            <a:latin typeface="Cambria Math" panose="02040503050406030204" pitchFamily="18" charset="0"/>
                            <a:ea typeface="+mn-ea"/>
                            <a:cs typeface="+mn-cs"/>
                          </a:rPr>
                          <m:t>)</m:t>
                        </m:r>
                      </m:e>
                    </m:d>
                    <m:r>
                      <a:rPr lang="pt-BR" sz="1100" i="1">
                        <a:solidFill>
                          <a:schemeClr val="dk1"/>
                        </a:solidFill>
                        <a:effectLst/>
                        <a:latin typeface="Cambria Math" panose="02040503050406030204" pitchFamily="18" charset="0"/>
                        <a:ea typeface="+mn-ea"/>
                        <a:cs typeface="+mn-cs"/>
                      </a:rPr>
                      <m:t>×</m:t>
                    </m:r>
                    <m:f>
                      <m:fPr>
                        <m:ctrlPr>
                          <a:rPr lang="pt-BR" sz="1100" i="1">
                            <a:solidFill>
                              <a:schemeClr val="dk1"/>
                            </a:solidFill>
                            <a:effectLst/>
                            <a:latin typeface="Cambria Math" panose="02040503050406030204" pitchFamily="18" charset="0"/>
                            <a:ea typeface="+mn-ea"/>
                            <a:cs typeface="+mn-cs"/>
                          </a:rPr>
                        </m:ctrlPr>
                      </m:fPr>
                      <m:num>
                        <m:r>
                          <a:rPr lang="pt-BR" sz="1100" i="1">
                            <a:solidFill>
                              <a:schemeClr val="dk1"/>
                            </a:solidFill>
                            <a:effectLst/>
                            <a:latin typeface="Cambria Math" panose="02040503050406030204" pitchFamily="18" charset="0"/>
                            <a:ea typeface="+mn-ea"/>
                            <a:cs typeface="+mn-cs"/>
                          </a:rPr>
                          <m:t>394,32</m:t>
                        </m:r>
                      </m:num>
                      <m:den>
                        <m:r>
                          <a:rPr lang="pt-BR" sz="1100" i="1">
                            <a:solidFill>
                              <a:schemeClr val="dk1"/>
                            </a:solidFill>
                            <a:effectLst/>
                            <a:latin typeface="Cambria Math" panose="02040503050406030204" pitchFamily="18" charset="0"/>
                            <a:ea typeface="+mn-ea"/>
                            <a:cs typeface="+mn-cs"/>
                          </a:rPr>
                          <m:t>1000</m:t>
                        </m:r>
                      </m:den>
                    </m:f>
                    <m:r>
                      <a:rPr lang="pt-BR" sz="1100" i="1">
                        <a:solidFill>
                          <a:schemeClr val="dk1"/>
                        </a:solidFill>
                        <a:effectLst/>
                        <a:latin typeface="Cambria Math" panose="02040503050406030204" pitchFamily="18" charset="0"/>
                        <a:ea typeface="+mn-ea"/>
                        <a:cs typeface="+mn-cs"/>
                      </a:rPr>
                      <m:t>      (5)</m:t>
                    </m:r>
                  </m:oMath>
                </m:oMathPara>
              </a14:m>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Portanto, para se obter o valor de EC</a:t>
              </a:r>
              <a:r>
                <a:rPr lang="pt-BR" sz="1100" baseline="-25000">
                  <a:solidFill>
                    <a:schemeClr val="dk1"/>
                  </a:solidFill>
                  <a:effectLst/>
                  <a:latin typeface="+mn-lt"/>
                  <a:ea typeface="+mn-ea"/>
                  <a:cs typeface="+mn-cs"/>
                </a:rPr>
                <a:t>50</a:t>
              </a:r>
              <a:r>
                <a:rPr lang="pt-BR" sz="1100">
                  <a:solidFill>
                    <a:schemeClr val="dk1"/>
                  </a:solidFill>
                  <a:effectLst/>
                  <a:latin typeface="+mn-lt"/>
                  <a:ea typeface="+mn-ea"/>
                  <a:cs typeface="+mn-cs"/>
                </a:rPr>
                <a:t> basta aplicar a equação 6, o resultado é dado em mg de lignina/mg de DPPH•. Calcular a média das triplicatas.</a:t>
              </a:r>
            </a:p>
            <a:p>
              <a:pPr/>
              <a14:m>
                <m:oMathPara xmlns:m="http://schemas.openxmlformats.org/officeDocument/2006/math">
                  <m:oMathParaPr>
                    <m:jc m:val="centerGroup"/>
                  </m:oMathParaPr>
                  <m:oMath xmlns:m="http://schemas.openxmlformats.org/officeDocument/2006/math">
                    <m:sSub>
                      <m:sSubPr>
                        <m:ctrlPr>
                          <a:rPr lang="pt-BR" sz="1100" i="1">
                            <a:solidFill>
                              <a:schemeClr val="dk1"/>
                            </a:solidFill>
                            <a:effectLst/>
                            <a:latin typeface="Cambria Math" panose="02040503050406030204" pitchFamily="18" charset="0"/>
                            <a:ea typeface="+mn-ea"/>
                            <a:cs typeface="+mn-cs"/>
                          </a:rPr>
                        </m:ctrlPr>
                      </m:sSubPr>
                      <m:e>
                        <m:r>
                          <a:rPr lang="pt-BR" sz="1100" i="1">
                            <a:solidFill>
                              <a:schemeClr val="dk1"/>
                            </a:solidFill>
                            <a:effectLst/>
                            <a:latin typeface="Cambria Math" panose="02040503050406030204" pitchFamily="18" charset="0"/>
                            <a:ea typeface="+mn-ea"/>
                            <a:cs typeface="+mn-cs"/>
                          </a:rPr>
                          <m:t>𝐸𝐶</m:t>
                        </m:r>
                      </m:e>
                      <m:sub>
                        <m:r>
                          <a:rPr lang="pt-BR" sz="1100" i="1">
                            <a:solidFill>
                              <a:schemeClr val="dk1"/>
                            </a:solidFill>
                            <a:effectLst/>
                            <a:latin typeface="Cambria Math" panose="02040503050406030204" pitchFamily="18" charset="0"/>
                            <a:ea typeface="+mn-ea"/>
                            <a:cs typeface="+mn-cs"/>
                          </a:rPr>
                          <m:t>50</m:t>
                        </m:r>
                      </m:sub>
                    </m:sSub>
                    <m:r>
                      <a:rPr lang="pt-BR" sz="1100">
                        <a:solidFill>
                          <a:schemeClr val="dk1"/>
                        </a:solidFill>
                        <a:effectLst/>
                        <a:latin typeface="Cambria Math" panose="02040503050406030204" pitchFamily="18" charset="0"/>
                        <a:ea typeface="+mn-ea"/>
                        <a:cs typeface="+mn-cs"/>
                      </a:rPr>
                      <m:t>=</m:t>
                    </m:r>
                    <m:f>
                      <m:fPr>
                        <m:ctrlPr>
                          <a:rPr lang="pt-BR" sz="1100" i="1">
                            <a:solidFill>
                              <a:schemeClr val="dk1"/>
                            </a:solidFill>
                            <a:effectLst/>
                            <a:latin typeface="Cambria Math" panose="02040503050406030204" pitchFamily="18" charset="0"/>
                            <a:ea typeface="+mn-ea"/>
                            <a:cs typeface="+mn-cs"/>
                          </a:rPr>
                        </m:ctrlPr>
                      </m:fPr>
                      <m:num>
                        <m:sSub>
                          <m:sSubPr>
                            <m:ctrlPr>
                              <a:rPr lang="pt-BR" sz="1100" i="1">
                                <a:solidFill>
                                  <a:schemeClr val="dk1"/>
                                </a:solidFill>
                                <a:effectLst/>
                                <a:latin typeface="Cambria Math" panose="02040503050406030204" pitchFamily="18" charset="0"/>
                                <a:ea typeface="+mn-ea"/>
                                <a:cs typeface="+mn-cs"/>
                              </a:rPr>
                            </m:ctrlPr>
                          </m:sSubPr>
                          <m:e>
                            <m:r>
                              <a:rPr lang="pt-BR" sz="1100" i="1">
                                <a:solidFill>
                                  <a:schemeClr val="dk1"/>
                                </a:solidFill>
                                <a:effectLst/>
                                <a:latin typeface="Cambria Math" panose="02040503050406030204" pitchFamily="18" charset="0"/>
                                <a:ea typeface="+mn-ea"/>
                                <a:cs typeface="+mn-cs"/>
                              </a:rPr>
                              <m:t>𝐼𝐶</m:t>
                            </m:r>
                          </m:e>
                          <m:sub>
                            <m:r>
                              <a:rPr lang="pt-BR" sz="1100" i="1">
                                <a:solidFill>
                                  <a:schemeClr val="dk1"/>
                                </a:solidFill>
                                <a:effectLst/>
                                <a:latin typeface="Cambria Math" panose="02040503050406030204" pitchFamily="18" charset="0"/>
                                <a:ea typeface="+mn-ea"/>
                                <a:cs typeface="+mn-cs"/>
                              </a:rPr>
                              <m:t>50</m:t>
                            </m:r>
                          </m:sub>
                        </m:sSub>
                      </m:num>
                      <m:den>
                        <m:sSub>
                          <m:sSubPr>
                            <m:ctrlPr>
                              <a:rPr lang="pt-BR" sz="1100" i="1">
                                <a:solidFill>
                                  <a:schemeClr val="dk1"/>
                                </a:solidFill>
                                <a:effectLst/>
                                <a:latin typeface="Cambria Math" panose="02040503050406030204" pitchFamily="18" charset="0"/>
                                <a:ea typeface="+mn-ea"/>
                                <a:cs typeface="+mn-cs"/>
                              </a:rPr>
                            </m:ctrlPr>
                          </m:sSubPr>
                          <m:e>
                            <m:d>
                              <m:dPr>
                                <m:begChr m:val="["/>
                                <m:endChr m:val="]"/>
                                <m:ctrlPr>
                                  <a:rPr lang="pt-BR" sz="1100" i="1">
                                    <a:solidFill>
                                      <a:schemeClr val="dk1"/>
                                    </a:solidFill>
                                    <a:effectLst/>
                                    <a:latin typeface="Cambria Math" panose="02040503050406030204" pitchFamily="18" charset="0"/>
                                    <a:ea typeface="+mn-ea"/>
                                    <a:cs typeface="+mn-cs"/>
                                  </a:rPr>
                                </m:ctrlPr>
                              </m:dPr>
                              <m:e>
                                <m:r>
                                  <m:rPr>
                                    <m:sty m:val="p"/>
                                  </m:rPr>
                                  <a:rPr lang="pt-BR" sz="1100">
                                    <a:solidFill>
                                      <a:schemeClr val="dk1"/>
                                    </a:solidFill>
                                    <a:effectLst/>
                                    <a:latin typeface="Cambria Math" panose="02040503050406030204" pitchFamily="18" charset="0"/>
                                    <a:ea typeface="+mn-ea"/>
                                    <a:cs typeface="+mn-cs"/>
                                  </a:rPr>
                                  <m:t>DPPH</m:t>
                                </m:r>
                                <m:r>
                                  <a:rPr lang="pt-BR" sz="1100">
                                    <a:solidFill>
                                      <a:schemeClr val="dk1"/>
                                    </a:solidFill>
                                    <a:effectLst/>
                                    <a:latin typeface="Cambria Math" panose="02040503050406030204" pitchFamily="18" charset="0"/>
                                    <a:ea typeface="+mn-ea"/>
                                    <a:cs typeface="+mn-cs"/>
                                  </a:rPr>
                                  <m:t>•</m:t>
                                </m:r>
                              </m:e>
                            </m:d>
                          </m:e>
                          <m:sub>
                            <m:r>
                              <a:rPr lang="pt-BR" sz="1100" i="1">
                                <a:solidFill>
                                  <a:schemeClr val="dk1"/>
                                </a:solidFill>
                                <a:effectLst/>
                                <a:latin typeface="Cambria Math" panose="02040503050406030204" pitchFamily="18" charset="0"/>
                                <a:ea typeface="+mn-ea"/>
                                <a:cs typeface="+mn-cs"/>
                              </a:rPr>
                              <m:t>𝑡</m:t>
                            </m:r>
                            <m:r>
                              <a:rPr lang="pt-BR" sz="1100" i="1">
                                <a:solidFill>
                                  <a:schemeClr val="dk1"/>
                                </a:solidFill>
                                <a:effectLst/>
                                <a:latin typeface="Cambria Math" panose="02040503050406030204" pitchFamily="18" charset="0"/>
                                <a:ea typeface="+mn-ea"/>
                                <a:cs typeface="+mn-cs"/>
                              </a:rPr>
                              <m:t>=0</m:t>
                            </m:r>
                          </m:sub>
                        </m:sSub>
                      </m:den>
                    </m:f>
                    <m:r>
                      <a:rPr lang="pt-BR" sz="1100" i="1">
                        <a:solidFill>
                          <a:schemeClr val="dk1"/>
                        </a:solidFill>
                        <a:effectLst/>
                        <a:latin typeface="Cambria Math" panose="02040503050406030204" pitchFamily="18" charset="0"/>
                        <a:ea typeface="+mn-ea"/>
                        <a:cs typeface="+mn-cs"/>
                      </a:rPr>
                      <m:t>                                                                                                               (6)</m:t>
                    </m:r>
                  </m:oMath>
                </m:oMathPara>
              </a14:m>
              <a:endParaRPr lang="pt-BR" sz="1100">
                <a:solidFill>
                  <a:schemeClr val="dk1"/>
                </a:solidFill>
                <a:effectLst/>
                <a:latin typeface="+mn-lt"/>
                <a:ea typeface="+mn-ea"/>
                <a:cs typeface="+mn-cs"/>
              </a:endParaRPr>
            </a:p>
            <a:p>
              <a:r>
                <a:rPr lang="pt-BR" sz="1100" b="1">
                  <a:solidFill>
                    <a:schemeClr val="dk1"/>
                  </a:solidFill>
                  <a:effectLst/>
                  <a:latin typeface="+mn-lt"/>
                  <a:ea typeface="+mn-ea"/>
                  <a:cs typeface="+mn-cs"/>
                </a:rPr>
                <a:t> </a:t>
              </a:r>
              <a:endParaRPr lang="pt-BR" sz="1100">
                <a:solidFill>
                  <a:schemeClr val="dk1"/>
                </a:solidFill>
                <a:effectLst/>
                <a:latin typeface="+mn-lt"/>
                <a:ea typeface="+mn-ea"/>
                <a:cs typeface="+mn-cs"/>
              </a:endParaRPr>
            </a:p>
          </xdr:txBody>
        </xdr:sp>
      </mc:Choice>
      <mc:Fallback xmlns="">
        <xdr:sp macro="" textlink="">
          <xdr:nvSpPr>
            <xdr:cNvPr id="12" name="CaixaDeTexto 11">
              <a:extLst>
                <a:ext uri="{FF2B5EF4-FFF2-40B4-BE49-F238E27FC236}">
                  <a16:creationId xmlns:a16="http://schemas.microsoft.com/office/drawing/2014/main" id="{3EF69ACE-5BC2-4A67-8B51-596ECE269996}"/>
                </a:ext>
              </a:extLst>
            </xdr:cNvPr>
            <xdr:cNvSpPr txBox="1"/>
          </xdr:nvSpPr>
          <xdr:spPr>
            <a:xfrm>
              <a:off x="7962899" y="781050"/>
              <a:ext cx="5019675" cy="4114800"/>
            </a:xfrm>
            <a:prstGeom prst="rect">
              <a:avLst/>
            </a:prstGeom>
            <a:solidFill>
              <a:schemeClr val="tx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u="sng">
                  <a:solidFill>
                    <a:schemeClr val="dk1"/>
                  </a:solidFill>
                  <a:effectLst/>
                  <a:latin typeface="+mn-lt"/>
                  <a:ea typeface="+mn-ea"/>
                  <a:cs typeface="+mn-cs"/>
                </a:rPr>
                <a:t>Concentração inibitória </a:t>
              </a:r>
              <a:r>
                <a:rPr lang="pt-BR" sz="1100" i="1" u="sng">
                  <a:solidFill>
                    <a:schemeClr val="dk1"/>
                  </a:solidFill>
                  <a:effectLst/>
                  <a:latin typeface="+mn-lt"/>
                  <a:ea typeface="+mn-ea"/>
                  <a:cs typeface="+mn-cs"/>
                </a:rPr>
                <a:t>- </a:t>
              </a:r>
              <a:r>
                <a:rPr lang="pt-BR" sz="1100" u="sng">
                  <a:solidFill>
                    <a:schemeClr val="dk1"/>
                  </a:solidFill>
                  <a:effectLst/>
                  <a:latin typeface="+mn-lt"/>
                  <a:ea typeface="+mn-ea"/>
                  <a:cs typeface="+mn-cs"/>
                </a:rPr>
                <a:t>IC</a:t>
              </a:r>
              <a:r>
                <a:rPr lang="pt-BR" sz="1100" u="sng" baseline="-25000">
                  <a:solidFill>
                    <a:schemeClr val="dk1"/>
                  </a:solidFill>
                  <a:effectLst/>
                  <a:latin typeface="+mn-lt"/>
                  <a:ea typeface="+mn-ea"/>
                  <a:cs typeface="+mn-cs"/>
                </a:rPr>
                <a:t>50</a:t>
              </a:r>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Após o cálculo da porcentagem de radical remanescente, determinar a equação da reta que correlaciona a concentração final de lignina com a porcentagem de DPPH• remanescente, colocando os valores de concentração no eixo das abscissas e a porcentagem remanescente no eixo das ordenadas. O quadrado do coeficiente de correlação de Pearson (R²) deve ser o mais próximo possível de 1, caso contrário, verificar os dados obtidos. A partir da equação reta calcular qual a concentração de antioxidante necessária para que haja 50% de DPPH• remanescente no sistema (IC</a:t>
              </a:r>
              <a:r>
                <a:rPr lang="pt-BR" sz="1100" baseline="-25000">
                  <a:solidFill>
                    <a:schemeClr val="dk1"/>
                  </a:solidFill>
                  <a:effectLst/>
                  <a:latin typeface="+mn-lt"/>
                  <a:ea typeface="+mn-ea"/>
                  <a:cs typeface="+mn-cs"/>
                </a:rPr>
                <a:t>50</a:t>
              </a:r>
              <a:r>
                <a:rPr lang="pt-BR" sz="1100">
                  <a:solidFill>
                    <a:schemeClr val="dk1"/>
                  </a:solidFill>
                  <a:effectLst/>
                  <a:latin typeface="+mn-lt"/>
                  <a:ea typeface="+mn-ea"/>
                  <a:cs typeface="+mn-cs"/>
                </a:rPr>
                <a:t>) (equação 4), o resultado é dado em mg.L</a:t>
              </a:r>
              <a:r>
                <a:rPr lang="pt-BR" sz="1100" baseline="30000">
                  <a:solidFill>
                    <a:schemeClr val="dk1"/>
                  </a:solidFill>
                  <a:effectLst/>
                  <a:latin typeface="+mn-lt"/>
                  <a:ea typeface="+mn-ea"/>
                  <a:cs typeface="+mn-cs"/>
                </a:rPr>
                <a:t>-1</a:t>
              </a:r>
              <a:r>
                <a:rPr lang="pt-BR" sz="1100">
                  <a:solidFill>
                    <a:schemeClr val="dk1"/>
                  </a:solidFill>
                  <a:effectLst/>
                  <a:latin typeface="+mn-lt"/>
                  <a:ea typeface="+mn-ea"/>
                  <a:cs typeface="+mn-cs"/>
                </a:rPr>
                <a:t>. Calcular a média das triplicatas.</a:t>
              </a:r>
            </a:p>
            <a:p>
              <a:r>
                <a:rPr lang="pt-BR" sz="1100" i="0">
                  <a:solidFill>
                    <a:schemeClr val="dk1"/>
                  </a:solidFill>
                  <a:effectLst/>
                  <a:latin typeface="+mn-lt"/>
                  <a:ea typeface="+mn-ea"/>
                  <a:cs typeface="+mn-cs"/>
                </a:rPr>
                <a:t>〖𝐼𝐶〗_50=(50−𝐼𝑛𝑡𝑒𝑟𝑐𝑒𝑝çã𝑜 𝑑𝑜 𝑒𝑖𝑥𝑜 𝑦 (𝑏))/(𝐼𝑛𝑐𝑙𝑖𝑛𝑎çã𝑜 𝑑𝑎 𝑟𝑒𝑡𝑎 (𝑎))                                                                       (4)</a:t>
              </a:r>
              <a:endParaRPr lang="pt-BR" sz="1100">
                <a:solidFill>
                  <a:schemeClr val="dk1"/>
                </a:solidFill>
                <a:effectLst/>
                <a:latin typeface="+mn-lt"/>
                <a:ea typeface="+mn-ea"/>
                <a:cs typeface="+mn-cs"/>
              </a:endParaRPr>
            </a:p>
            <a:p>
              <a:r>
                <a:rPr lang="pt-BR" sz="1100" u="sng">
                  <a:solidFill>
                    <a:schemeClr val="dk1"/>
                  </a:solidFill>
                  <a:effectLst/>
                  <a:latin typeface="+mn-lt"/>
                  <a:ea typeface="+mn-ea"/>
                  <a:cs typeface="+mn-cs"/>
                </a:rPr>
                <a:t>Concentração eficiente </a:t>
              </a:r>
              <a:r>
                <a:rPr lang="pt-BR" sz="1100" i="1" u="sng">
                  <a:solidFill>
                    <a:schemeClr val="dk1"/>
                  </a:solidFill>
                  <a:effectLst/>
                  <a:latin typeface="+mn-lt"/>
                  <a:ea typeface="+mn-ea"/>
                  <a:cs typeface="+mn-cs"/>
                </a:rPr>
                <a:t>- </a:t>
              </a:r>
              <a:r>
                <a:rPr lang="pt-BR" sz="1100" u="sng">
                  <a:solidFill>
                    <a:schemeClr val="dk1"/>
                  </a:solidFill>
                  <a:effectLst/>
                  <a:latin typeface="+mn-lt"/>
                  <a:ea typeface="+mn-ea"/>
                  <a:cs typeface="+mn-cs"/>
                </a:rPr>
                <a:t>EC</a:t>
              </a:r>
              <a:r>
                <a:rPr lang="pt-BR" sz="1100" u="sng" baseline="-25000">
                  <a:solidFill>
                    <a:schemeClr val="dk1"/>
                  </a:solidFill>
                  <a:effectLst/>
                  <a:latin typeface="+mn-lt"/>
                  <a:ea typeface="+mn-ea"/>
                  <a:cs typeface="+mn-cs"/>
                </a:rPr>
                <a:t>50</a:t>
              </a:r>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O valor de EC</a:t>
              </a:r>
              <a:r>
                <a:rPr lang="pt-BR" sz="1100" baseline="-25000">
                  <a:solidFill>
                    <a:schemeClr val="dk1"/>
                  </a:solidFill>
                  <a:effectLst/>
                  <a:latin typeface="+mn-lt"/>
                  <a:ea typeface="+mn-ea"/>
                  <a:cs typeface="+mn-cs"/>
                </a:rPr>
                <a:t>50 </a:t>
              </a:r>
              <a:r>
                <a:rPr lang="pt-BR" sz="1100">
                  <a:solidFill>
                    <a:schemeClr val="dk1"/>
                  </a:solidFill>
                  <a:effectLst/>
                  <a:latin typeface="+mn-lt"/>
                  <a:ea typeface="+mn-ea"/>
                  <a:cs typeface="+mn-cs"/>
                </a:rPr>
                <a:t>é obtido a partir da razão entre o valor de IC</a:t>
              </a:r>
              <a:r>
                <a:rPr lang="pt-BR" sz="1100" baseline="-25000">
                  <a:solidFill>
                    <a:schemeClr val="dk1"/>
                  </a:solidFill>
                  <a:effectLst/>
                  <a:latin typeface="+mn-lt"/>
                  <a:ea typeface="+mn-ea"/>
                  <a:cs typeface="+mn-cs"/>
                </a:rPr>
                <a:t>50</a:t>
              </a:r>
              <a:r>
                <a:rPr lang="pt-BR" sz="1100">
                  <a:solidFill>
                    <a:schemeClr val="dk1"/>
                  </a:solidFill>
                  <a:effectLst/>
                  <a:latin typeface="+mn-lt"/>
                  <a:ea typeface="+mn-ea"/>
                  <a:cs typeface="+mn-cs"/>
                </a:rPr>
                <a:t> e da concentração inicial radical. A concentração inicial de DPPH• é determinada a partir média das absorbâncias das amostras controle com o uso da equação da reta da curva de calibração de DPPH• (equação 5).</a:t>
              </a:r>
            </a:p>
            <a:p>
              <a:r>
                <a:rPr lang="pt-BR" sz="1100" i="0">
                  <a:solidFill>
                    <a:schemeClr val="dk1"/>
                  </a:solidFill>
                  <a:effectLst/>
                  <a:latin typeface="+mn-lt"/>
                  <a:ea typeface="+mn-ea"/>
                  <a:cs typeface="+mn-cs"/>
                </a:rPr>
                <a:t>[DPPH•]_(𝑡=0)=((〖𝐴𝑏𝑠〗_𝑐𝑜𝑛𝑡𝑟𝑜𝑙𝑒 ) ̅×𝐼𝑛𝑐𝑙𝑖𝑛𝑎çã𝑜(𝑎) + 𝐼𝑛𝑡𝑒𝑟𝑐𝑒𝑝çã𝑜(𝑏))×394,32/1000       (5)</a:t>
              </a:r>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Portanto, para se obter o valor de EC</a:t>
              </a:r>
              <a:r>
                <a:rPr lang="pt-BR" sz="1100" baseline="-25000">
                  <a:solidFill>
                    <a:schemeClr val="dk1"/>
                  </a:solidFill>
                  <a:effectLst/>
                  <a:latin typeface="+mn-lt"/>
                  <a:ea typeface="+mn-ea"/>
                  <a:cs typeface="+mn-cs"/>
                </a:rPr>
                <a:t>50</a:t>
              </a:r>
              <a:r>
                <a:rPr lang="pt-BR" sz="1100">
                  <a:solidFill>
                    <a:schemeClr val="dk1"/>
                  </a:solidFill>
                  <a:effectLst/>
                  <a:latin typeface="+mn-lt"/>
                  <a:ea typeface="+mn-ea"/>
                  <a:cs typeface="+mn-cs"/>
                </a:rPr>
                <a:t> basta aplicar a equação 6, o resultado é dado em mg de lignina/mg de DPPH•. Calcular a média das triplicatas.</a:t>
              </a:r>
            </a:p>
            <a:p>
              <a:r>
                <a:rPr lang="pt-BR" sz="1100" i="0">
                  <a:solidFill>
                    <a:schemeClr val="dk1"/>
                  </a:solidFill>
                  <a:effectLst/>
                  <a:latin typeface="+mn-lt"/>
                  <a:ea typeface="+mn-ea"/>
                  <a:cs typeface="+mn-cs"/>
                </a:rPr>
                <a:t>〖𝐸𝐶〗_50=〖𝐼𝐶〗_50/[DPPH•]_(𝑡=0)                                                                                                                 (6)</a:t>
              </a:r>
              <a:endParaRPr lang="pt-BR" sz="1100">
                <a:solidFill>
                  <a:schemeClr val="dk1"/>
                </a:solidFill>
                <a:effectLst/>
                <a:latin typeface="+mn-lt"/>
                <a:ea typeface="+mn-ea"/>
                <a:cs typeface="+mn-cs"/>
              </a:endParaRPr>
            </a:p>
            <a:p>
              <a:r>
                <a:rPr lang="pt-BR" sz="1100" b="1">
                  <a:solidFill>
                    <a:schemeClr val="dk1"/>
                  </a:solidFill>
                  <a:effectLst/>
                  <a:latin typeface="+mn-lt"/>
                  <a:ea typeface="+mn-ea"/>
                  <a:cs typeface="+mn-cs"/>
                </a:rPr>
                <a:t> </a:t>
              </a:r>
              <a:endParaRPr lang="pt-BR" sz="1100">
                <a:solidFill>
                  <a:schemeClr val="dk1"/>
                </a:solidFill>
                <a:effectLst/>
                <a:latin typeface="+mn-lt"/>
                <a:ea typeface="+mn-ea"/>
                <a:cs typeface="+mn-cs"/>
              </a:endParaRPr>
            </a:p>
          </xdr:txBody>
        </xdr:sp>
      </mc:Fallback>
    </mc:AlternateContent>
    <xdr:clientData/>
  </xdr:twoCellAnchor>
  <xdr:twoCellAnchor>
    <xdr:from>
      <xdr:col>0</xdr:col>
      <xdr:colOff>180975</xdr:colOff>
      <xdr:row>0</xdr:row>
      <xdr:rowOff>76200</xdr:rowOff>
    </xdr:from>
    <xdr:to>
      <xdr:col>1</xdr:col>
      <xdr:colOff>561975</xdr:colOff>
      <xdr:row>3</xdr:row>
      <xdr:rowOff>104775</xdr:rowOff>
    </xdr:to>
    <xdr:pic>
      <xdr:nvPicPr>
        <xdr:cNvPr id="4" name="Imagem 3">
          <a:extLst>
            <a:ext uri="{FF2B5EF4-FFF2-40B4-BE49-F238E27FC236}">
              <a16:creationId xmlns:a16="http://schemas.microsoft.com/office/drawing/2014/main" xmlns="" id="{2C00004A-B5D8-414C-8354-C9413082B3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76200"/>
          <a:ext cx="1343025" cy="600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1</xdr:col>
      <xdr:colOff>561975</xdr:colOff>
      <xdr:row>3</xdr:row>
      <xdr:rowOff>104775</xdr:rowOff>
    </xdr:to>
    <xdr:pic>
      <xdr:nvPicPr>
        <xdr:cNvPr id="2" name="Imagem 1">
          <a:extLst>
            <a:ext uri="{FF2B5EF4-FFF2-40B4-BE49-F238E27FC236}">
              <a16:creationId xmlns:a16="http://schemas.microsoft.com/office/drawing/2014/main" xmlns="" id="{9CB9719B-53FE-4B24-9542-7274D3AA6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76200"/>
          <a:ext cx="1343025" cy="600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F25"/>
  <sheetViews>
    <sheetView workbookViewId="0">
      <selection activeCell="D8" sqref="D8"/>
    </sheetView>
  </sheetViews>
  <sheetFormatPr defaultRowHeight="15" x14ac:dyDescent="0.25"/>
  <cols>
    <col min="1" max="1" width="14.42578125" customWidth="1"/>
    <col min="2" max="2" width="14.85546875" customWidth="1"/>
    <col min="3" max="3" width="12.7109375" customWidth="1"/>
  </cols>
  <sheetData>
    <row r="2" spans="1:6" x14ac:dyDescent="0.25">
      <c r="C2" s="35" t="s">
        <v>74</v>
      </c>
      <c r="D2" s="35"/>
      <c r="E2" s="35"/>
      <c r="F2" s="35"/>
    </row>
    <row r="3" spans="1:6" x14ac:dyDescent="0.25">
      <c r="C3" s="35" t="s">
        <v>75</v>
      </c>
    </row>
    <row r="5" spans="1:6" x14ac:dyDescent="0.25">
      <c r="A5" s="35" t="s">
        <v>44</v>
      </c>
      <c r="B5" s="35"/>
    </row>
    <row r="6" spans="1:6" x14ac:dyDescent="0.25">
      <c r="A6" s="36" t="s">
        <v>32</v>
      </c>
      <c r="B6" s="36" t="s">
        <v>42</v>
      </c>
    </row>
    <row r="7" spans="1:6" x14ac:dyDescent="0.25">
      <c r="A7" s="33">
        <v>0</v>
      </c>
      <c r="B7" s="3">
        <v>0</v>
      </c>
    </row>
    <row r="8" spans="1:6" x14ac:dyDescent="0.25">
      <c r="A8" s="33">
        <v>0.11</v>
      </c>
      <c r="B8" s="3">
        <v>9.75</v>
      </c>
    </row>
    <row r="9" spans="1:6" x14ac:dyDescent="0.25">
      <c r="A9" s="33">
        <v>0.22</v>
      </c>
      <c r="B9" s="3">
        <v>19.5</v>
      </c>
    </row>
    <row r="10" spans="1:6" x14ac:dyDescent="0.25">
      <c r="A10" s="33">
        <v>0.27200000000000002</v>
      </c>
      <c r="B10" s="3">
        <v>29.25</v>
      </c>
    </row>
    <row r="11" spans="1:6" x14ac:dyDescent="0.25">
      <c r="A11" s="33">
        <v>0.42099999999999999</v>
      </c>
      <c r="B11" s="3">
        <v>39</v>
      </c>
    </row>
    <row r="12" spans="1:6" x14ac:dyDescent="0.25">
      <c r="A12" s="33">
        <v>0.54600000000000004</v>
      </c>
      <c r="B12" s="3">
        <v>48.75</v>
      </c>
    </row>
    <row r="13" spans="1:6" x14ac:dyDescent="0.25">
      <c r="A13" s="34">
        <v>0.67300000000000004</v>
      </c>
      <c r="B13" s="17">
        <v>58.5</v>
      </c>
    </row>
    <row r="15" spans="1:6" x14ac:dyDescent="0.25">
      <c r="A15" s="80" t="s">
        <v>39</v>
      </c>
      <c r="B15" s="81"/>
    </row>
    <row r="16" spans="1:6" x14ac:dyDescent="0.25">
      <c r="A16" s="30" t="s">
        <v>40</v>
      </c>
      <c r="B16" s="37">
        <f>SLOPE(B7:B13,A7:A13)</f>
        <v>87.461342011400717</v>
      </c>
    </row>
    <row r="17" spans="1:3" x14ac:dyDescent="0.25">
      <c r="A17" s="30" t="s">
        <v>41</v>
      </c>
      <c r="B17" s="38">
        <f>INTERCEPT(B7:B13,A7:A13)</f>
        <v>1.2373816014913714</v>
      </c>
    </row>
    <row r="18" spans="1:3" x14ac:dyDescent="0.25">
      <c r="A18" s="32" t="s">
        <v>43</v>
      </c>
      <c r="B18" s="39">
        <f>RSQ(B7:B13,A7:A13)</f>
        <v>0.99058780036355665</v>
      </c>
    </row>
    <row r="20" spans="1:3" x14ac:dyDescent="0.25">
      <c r="A20" s="28" t="s">
        <v>33</v>
      </c>
      <c r="B20" s="14"/>
      <c r="C20" s="29"/>
    </row>
    <row r="21" spans="1:3" x14ac:dyDescent="0.25">
      <c r="A21" s="30" t="s">
        <v>32</v>
      </c>
      <c r="B21" s="15" t="s">
        <v>34</v>
      </c>
      <c r="C21" s="31" t="s">
        <v>35</v>
      </c>
    </row>
    <row r="22" spans="1:3" x14ac:dyDescent="0.25">
      <c r="A22" s="69">
        <f>AVERAGE(Leituras!E39:E41)</f>
        <v>0.63549999999999995</v>
      </c>
      <c r="B22" s="70">
        <f>B16*A22+B17</f>
        <v>56.819064449736523</v>
      </c>
      <c r="C22" s="71">
        <f>B22*394.32/1000</f>
        <v>22.404893493820104</v>
      </c>
    </row>
    <row r="23" spans="1:3" x14ac:dyDescent="0.25">
      <c r="A23" s="3"/>
      <c r="B23" s="4"/>
      <c r="C23" s="5"/>
    </row>
    <row r="24" spans="1:3" x14ac:dyDescent="0.25">
      <c r="A24" s="6"/>
      <c r="B24" s="4"/>
      <c r="C24" s="24"/>
    </row>
    <row r="25" spans="1:3" x14ac:dyDescent="0.25">
      <c r="A25" s="1"/>
      <c r="B25" s="4"/>
      <c r="C25" s="25"/>
    </row>
  </sheetData>
  <sheetProtection algorithmName="SHA-512" hashValue="piiCToKqba5txCECnj3bAfa8GFamAtO4W1S8byuarud7oT4sdQz99N3NPR0cny1P/dCk67RU1+eTvsV6vTkc0A==" saltValue="oOWz9CAbfljUZJCpFULbgw==" spinCount="100000" sheet="1" objects="1" scenarios="1"/>
  <protectedRanges>
    <protectedRange algorithmName="SHA-512" hashValue="sx+GPC5T0nS8dROBNQzvhu8pqC46REutCfZN52+DVci1+mFfXB8CCyNGZcMT3GCsea1OtSuIGqeluZH9YQmjrw==" saltValue="ULg8m0jSKHzONPolR/3qNA==" spinCount="100000" sqref="A7:A13" name="Absorbâncias Curva DPPH"/>
  </protectedRanges>
  <mergeCells count="1">
    <mergeCell ref="A15:B15"/>
  </mergeCells>
  <pageMargins left="0.511811024" right="0.511811024" top="0.78740157499999996" bottom="0.78740157499999996" header="0.31496062000000002" footer="0.31496062000000002"/>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2"/>
  <sheetViews>
    <sheetView workbookViewId="0">
      <selection activeCell="D23" sqref="D23"/>
    </sheetView>
  </sheetViews>
  <sheetFormatPr defaultRowHeight="15" x14ac:dyDescent="0.25"/>
  <cols>
    <col min="2" max="2" width="15.140625" style="15" customWidth="1"/>
    <col min="3" max="3" width="18.140625" customWidth="1"/>
    <col min="4" max="4" width="21.5703125" style="2" customWidth="1"/>
    <col min="5" max="11" width="9.140625" style="40"/>
    <col min="12" max="12" width="19.42578125" style="40" customWidth="1"/>
    <col min="13" max="13" width="12.42578125" style="40" customWidth="1"/>
    <col min="14" max="14" width="10.7109375" style="40" customWidth="1"/>
  </cols>
  <sheetData>
    <row r="1" spans="1:14" x14ac:dyDescent="0.25">
      <c r="B1"/>
      <c r="D1"/>
      <c r="E1"/>
      <c r="F1"/>
      <c r="G1"/>
      <c r="H1"/>
      <c r="I1"/>
      <c r="J1"/>
      <c r="K1"/>
      <c r="L1"/>
      <c r="M1"/>
      <c r="N1"/>
    </row>
    <row r="2" spans="1:14" x14ac:dyDescent="0.25">
      <c r="B2"/>
      <c r="C2" s="35" t="s">
        <v>74</v>
      </c>
      <c r="D2" s="35"/>
      <c r="E2" s="35"/>
      <c r="F2" s="35"/>
      <c r="G2"/>
      <c r="H2"/>
      <c r="I2"/>
      <c r="J2"/>
      <c r="K2"/>
      <c r="L2"/>
      <c r="M2"/>
      <c r="N2"/>
    </row>
    <row r="3" spans="1:14" x14ac:dyDescent="0.25">
      <c r="B3"/>
      <c r="C3" s="35" t="s">
        <v>75</v>
      </c>
      <c r="D3"/>
      <c r="E3"/>
      <c r="F3"/>
      <c r="G3"/>
      <c r="H3"/>
      <c r="I3"/>
      <c r="J3"/>
      <c r="K3"/>
      <c r="L3"/>
      <c r="M3"/>
      <c r="N3"/>
    </row>
    <row r="4" spans="1:14" x14ac:dyDescent="0.25">
      <c r="B4"/>
      <c r="D4"/>
      <c r="E4"/>
      <c r="F4"/>
      <c r="G4"/>
      <c r="H4"/>
      <c r="I4"/>
      <c r="J4"/>
      <c r="K4"/>
      <c r="L4"/>
      <c r="M4"/>
      <c r="N4"/>
    </row>
    <row r="10" spans="1:14" ht="15" customHeight="1" x14ac:dyDescent="0.25">
      <c r="A10" s="92" t="s">
        <v>60</v>
      </c>
      <c r="B10" s="90" t="s">
        <v>61</v>
      </c>
      <c r="C10" s="82" t="s">
        <v>46</v>
      </c>
      <c r="D10" s="82" t="s">
        <v>59</v>
      </c>
      <c r="E10" s="84" t="s">
        <v>65</v>
      </c>
      <c r="F10" s="84"/>
      <c r="G10" s="84"/>
      <c r="H10" s="84"/>
      <c r="I10" s="84"/>
      <c r="J10" s="84"/>
      <c r="K10" s="84"/>
      <c r="L10" s="85" t="s">
        <v>62</v>
      </c>
      <c r="M10" s="82" t="s">
        <v>64</v>
      </c>
      <c r="N10" s="85" t="s">
        <v>63</v>
      </c>
    </row>
    <row r="11" spans="1:14" x14ac:dyDescent="0.25">
      <c r="A11" s="93"/>
      <c r="B11" s="91"/>
      <c r="C11" s="83"/>
      <c r="D11" s="83"/>
      <c r="E11" s="9">
        <v>15</v>
      </c>
      <c r="F11" s="9">
        <v>45</v>
      </c>
      <c r="G11" s="9">
        <v>90</v>
      </c>
      <c r="H11" s="9">
        <v>120</v>
      </c>
      <c r="I11" s="9">
        <f>17*60</f>
        <v>1020</v>
      </c>
      <c r="J11" s="9"/>
      <c r="K11" s="9"/>
      <c r="L11" s="86"/>
      <c r="M11" s="83"/>
      <c r="N11" s="86"/>
    </row>
    <row r="12" spans="1:14" x14ac:dyDescent="0.25">
      <c r="A12" s="88" t="s">
        <v>26</v>
      </c>
      <c r="B12" s="88" t="s">
        <v>47</v>
      </c>
      <c r="C12" s="47" t="s">
        <v>0</v>
      </c>
      <c r="D12" s="47">
        <v>100</v>
      </c>
      <c r="E12" s="26">
        <v>0.64</v>
      </c>
      <c r="F12" s="26">
        <v>0.61499999999999999</v>
      </c>
      <c r="G12" s="26">
        <v>0.59399999999999997</v>
      </c>
      <c r="H12" s="26">
        <v>0.59</v>
      </c>
      <c r="I12" s="26">
        <v>0.36699999999999999</v>
      </c>
      <c r="J12" s="26"/>
      <c r="K12" s="26"/>
      <c r="L12" s="54">
        <f>I12</f>
        <v>0.36699999999999999</v>
      </c>
      <c r="M12" s="41">
        <f>L12/AVERAGE($I$39:$I$41)*100</f>
        <v>61.993243243243242</v>
      </c>
      <c r="N12" s="41">
        <f>100-M12</f>
        <v>38.006756756756758</v>
      </c>
    </row>
    <row r="13" spans="1:14" x14ac:dyDescent="0.25">
      <c r="A13" s="88"/>
      <c r="B13" s="88"/>
      <c r="C13" s="47" t="s">
        <v>3</v>
      </c>
      <c r="D13" s="47">
        <v>250</v>
      </c>
      <c r="E13" s="26">
        <v>0.63900000000000001</v>
      </c>
      <c r="F13" s="26">
        <v>0.63800000000000001</v>
      </c>
      <c r="G13" s="26">
        <v>0.58499999999999996</v>
      </c>
      <c r="H13" s="26">
        <v>0.57499999999999996</v>
      </c>
      <c r="I13" s="26">
        <v>0.22</v>
      </c>
      <c r="J13" s="26"/>
      <c r="K13" s="26"/>
      <c r="L13" s="54">
        <f t="shared" ref="L13:L40" si="0">I13</f>
        <v>0.22</v>
      </c>
      <c r="M13" s="41">
        <f t="shared" ref="M13:M38" si="1">L13/AVERAGE($I$39:$I$41)*100</f>
        <v>37.162162162162168</v>
      </c>
      <c r="N13" s="41">
        <f t="shared" ref="N13:N38" si="2">100-M13</f>
        <v>62.837837837837832</v>
      </c>
    </row>
    <row r="14" spans="1:14" x14ac:dyDescent="0.25">
      <c r="A14" s="88"/>
      <c r="B14" s="89"/>
      <c r="C14" s="48" t="s">
        <v>4</v>
      </c>
      <c r="D14" s="48">
        <v>500</v>
      </c>
      <c r="E14" s="27">
        <v>0.60499999999999998</v>
      </c>
      <c r="F14" s="27">
        <v>0.51</v>
      </c>
      <c r="G14" s="27">
        <v>0.43099999999999999</v>
      </c>
      <c r="H14" s="27">
        <v>0.40200000000000002</v>
      </c>
      <c r="I14" s="27">
        <v>4.8000000000000001E-2</v>
      </c>
      <c r="J14" s="27"/>
      <c r="K14" s="27"/>
      <c r="L14" s="55">
        <f t="shared" si="0"/>
        <v>4.8000000000000001E-2</v>
      </c>
      <c r="M14" s="41">
        <f t="shared" si="1"/>
        <v>8.1081081081081088</v>
      </c>
      <c r="N14" s="41">
        <f t="shared" si="2"/>
        <v>91.891891891891888</v>
      </c>
    </row>
    <row r="15" spans="1:14" x14ac:dyDescent="0.25">
      <c r="A15" s="88"/>
      <c r="B15" s="87" t="s">
        <v>48</v>
      </c>
      <c r="C15" s="49" t="s">
        <v>1</v>
      </c>
      <c r="D15" s="46">
        <v>100</v>
      </c>
      <c r="E15" s="52">
        <v>0.67800000000000005</v>
      </c>
      <c r="F15" s="52">
        <v>0.61899999999999999</v>
      </c>
      <c r="G15" s="52">
        <v>0.58199999999999996</v>
      </c>
      <c r="H15" s="52">
        <v>0.56899999999999995</v>
      </c>
      <c r="I15" s="51">
        <v>0.33400000000000002</v>
      </c>
      <c r="J15" s="51"/>
      <c r="K15" s="51"/>
      <c r="L15" s="56">
        <f t="shared" si="0"/>
        <v>0.33400000000000002</v>
      </c>
      <c r="M15" s="42">
        <f t="shared" si="1"/>
        <v>56.418918918918926</v>
      </c>
      <c r="N15" s="42">
        <f t="shared" si="2"/>
        <v>43.581081081081074</v>
      </c>
    </row>
    <row r="16" spans="1:14" x14ac:dyDescent="0.25">
      <c r="A16" s="88"/>
      <c r="B16" s="88"/>
      <c r="C16" s="50" t="s">
        <v>6</v>
      </c>
      <c r="D16" s="47">
        <v>250</v>
      </c>
      <c r="E16" s="53">
        <v>0.63900000000000001</v>
      </c>
      <c r="F16" s="53">
        <v>0.61</v>
      </c>
      <c r="G16" s="53">
        <v>0.58099999999999996</v>
      </c>
      <c r="H16" s="53">
        <v>0.57199999999999995</v>
      </c>
      <c r="I16" s="26">
        <v>0.22900000000000001</v>
      </c>
      <c r="J16" s="26"/>
      <c r="K16" s="26"/>
      <c r="L16" s="54">
        <f t="shared" si="0"/>
        <v>0.22900000000000001</v>
      </c>
      <c r="M16" s="41">
        <f t="shared" si="1"/>
        <v>38.682432432432435</v>
      </c>
      <c r="N16" s="41">
        <f t="shared" si="2"/>
        <v>61.317567567567565</v>
      </c>
    </row>
    <row r="17" spans="1:14" x14ac:dyDescent="0.25">
      <c r="A17" s="88"/>
      <c r="B17" s="89"/>
      <c r="C17" s="48" t="s">
        <v>5</v>
      </c>
      <c r="D17" s="48">
        <v>500</v>
      </c>
      <c r="E17" s="27">
        <v>0.63</v>
      </c>
      <c r="F17" s="27">
        <v>0.58299999999999996</v>
      </c>
      <c r="G17" s="27">
        <v>0.52</v>
      </c>
      <c r="H17" s="27">
        <v>0.51600000000000001</v>
      </c>
      <c r="I17" s="27">
        <v>0.107</v>
      </c>
      <c r="J17" s="27"/>
      <c r="K17" s="27"/>
      <c r="L17" s="55">
        <f t="shared" si="0"/>
        <v>0.107</v>
      </c>
      <c r="M17" s="43">
        <f t="shared" si="1"/>
        <v>18.074324324324326</v>
      </c>
      <c r="N17" s="43">
        <f t="shared" si="2"/>
        <v>81.925675675675677</v>
      </c>
    </row>
    <row r="18" spans="1:14" x14ac:dyDescent="0.25">
      <c r="A18" s="88"/>
      <c r="B18" s="87" t="s">
        <v>49</v>
      </c>
      <c r="C18" s="46" t="s">
        <v>2</v>
      </c>
      <c r="D18" s="46">
        <v>100</v>
      </c>
      <c r="E18" s="51">
        <v>0.63300000000000001</v>
      </c>
      <c r="F18" s="51">
        <v>0.61</v>
      </c>
      <c r="G18" s="51">
        <v>0.59899999999999998</v>
      </c>
      <c r="H18" s="51">
        <v>0.59199999999999997</v>
      </c>
      <c r="I18" s="51">
        <v>0.36199999999999999</v>
      </c>
      <c r="J18" s="51"/>
      <c r="K18" s="51"/>
      <c r="L18" s="56">
        <f t="shared" si="0"/>
        <v>0.36199999999999999</v>
      </c>
      <c r="M18" s="42">
        <f t="shared" si="1"/>
        <v>61.148648648648653</v>
      </c>
      <c r="N18" s="42">
        <f t="shared" si="2"/>
        <v>38.851351351351347</v>
      </c>
    </row>
    <row r="19" spans="1:14" x14ac:dyDescent="0.25">
      <c r="A19" s="88"/>
      <c r="B19" s="88"/>
      <c r="C19" s="47" t="s">
        <v>7</v>
      </c>
      <c r="D19" s="47">
        <v>250</v>
      </c>
      <c r="E19" s="26">
        <v>0.628</v>
      </c>
      <c r="F19" s="26">
        <v>0.59299999999999997</v>
      </c>
      <c r="G19" s="26">
        <v>0.56200000000000006</v>
      </c>
      <c r="H19" s="26">
        <v>0.53</v>
      </c>
      <c r="I19" s="26">
        <v>0.19400000000000001</v>
      </c>
      <c r="J19" s="26"/>
      <c r="K19" s="26"/>
      <c r="L19" s="54">
        <f t="shared" si="0"/>
        <v>0.19400000000000001</v>
      </c>
      <c r="M19" s="41">
        <f t="shared" si="1"/>
        <v>32.770270270270274</v>
      </c>
      <c r="N19" s="41">
        <f t="shared" si="2"/>
        <v>67.229729729729726</v>
      </c>
    </row>
    <row r="20" spans="1:14" x14ac:dyDescent="0.25">
      <c r="A20" s="89"/>
      <c r="B20" s="89"/>
      <c r="C20" s="48" t="s">
        <v>58</v>
      </c>
      <c r="D20" s="48">
        <v>500</v>
      </c>
      <c r="E20" s="57">
        <f>AVERAGE(E14,E17)</f>
        <v>0.61749999999999994</v>
      </c>
      <c r="F20" s="57">
        <f t="shared" ref="F20:H20" si="3">AVERAGE(F14,F17)</f>
        <v>0.54649999999999999</v>
      </c>
      <c r="G20" s="57">
        <f t="shared" si="3"/>
        <v>0.47550000000000003</v>
      </c>
      <c r="H20" s="57">
        <f t="shared" si="3"/>
        <v>0.45900000000000002</v>
      </c>
      <c r="I20" s="57">
        <v>3.9E-2</v>
      </c>
      <c r="J20" s="27"/>
      <c r="K20" s="27"/>
      <c r="L20" s="55">
        <f t="shared" si="0"/>
        <v>3.9E-2</v>
      </c>
      <c r="M20" s="43">
        <f t="shared" si="1"/>
        <v>6.5878378378378386</v>
      </c>
      <c r="N20" s="43">
        <f t="shared" si="2"/>
        <v>93.412162162162161</v>
      </c>
    </row>
    <row r="21" spans="1:14" s="40" customFormat="1" x14ac:dyDescent="0.25">
      <c r="A21" s="87" t="s">
        <v>30</v>
      </c>
      <c r="B21" s="88" t="s">
        <v>38</v>
      </c>
      <c r="C21" s="47" t="s">
        <v>8</v>
      </c>
      <c r="D21" s="46">
        <v>100</v>
      </c>
      <c r="E21" s="68">
        <v>0.57999999999999996</v>
      </c>
      <c r="F21" s="68">
        <v>0.56499999999999995</v>
      </c>
      <c r="G21" s="68">
        <v>0.54700000000000004</v>
      </c>
      <c r="H21" s="68">
        <v>0.54700000000000004</v>
      </c>
      <c r="I21" s="68">
        <v>0.46600000000000003</v>
      </c>
      <c r="J21" s="26"/>
      <c r="K21" s="26"/>
      <c r="L21" s="56">
        <f t="shared" si="0"/>
        <v>0.46600000000000003</v>
      </c>
      <c r="M21" s="42">
        <f t="shared" si="1"/>
        <v>78.716216216216225</v>
      </c>
      <c r="N21" s="42">
        <f t="shared" si="2"/>
        <v>21.283783783783775</v>
      </c>
    </row>
    <row r="22" spans="1:14" x14ac:dyDescent="0.25">
      <c r="A22" s="88"/>
      <c r="B22" s="88"/>
      <c r="C22" s="47" t="s">
        <v>9</v>
      </c>
      <c r="D22" s="47">
        <v>250</v>
      </c>
      <c r="E22" s="26">
        <v>0.50800000000000001</v>
      </c>
      <c r="F22" s="26">
        <v>0.47199999999999998</v>
      </c>
      <c r="G22" s="26">
        <v>0.45100000000000001</v>
      </c>
      <c r="H22" s="26">
        <v>0.45200000000000001</v>
      </c>
      <c r="I22" s="26">
        <v>0.32600000000000001</v>
      </c>
      <c r="J22" s="26"/>
      <c r="K22" s="26"/>
      <c r="L22" s="54">
        <f t="shared" si="0"/>
        <v>0.32600000000000001</v>
      </c>
      <c r="M22" s="41">
        <f t="shared" si="1"/>
        <v>55.067567567567579</v>
      </c>
      <c r="N22" s="41">
        <f t="shared" si="2"/>
        <v>44.932432432432421</v>
      </c>
    </row>
    <row r="23" spans="1:14" x14ac:dyDescent="0.25">
      <c r="A23" s="88"/>
      <c r="B23" s="89"/>
      <c r="C23" s="48" t="s">
        <v>45</v>
      </c>
      <c r="D23" s="48">
        <v>500</v>
      </c>
      <c r="E23" s="27">
        <f>AVERAGE(E26,E29)</f>
        <v>0.38200000000000001</v>
      </c>
      <c r="F23" s="27">
        <f t="shared" ref="F23:I23" si="4">AVERAGE(F26,F29)</f>
        <v>0.32050000000000001</v>
      </c>
      <c r="G23" s="27">
        <f t="shared" si="4"/>
        <v>0.29400000000000004</v>
      </c>
      <c r="H23" s="27">
        <f t="shared" si="4"/>
        <v>0.28400000000000003</v>
      </c>
      <c r="I23" s="27">
        <f t="shared" si="4"/>
        <v>0.14500000000000002</v>
      </c>
      <c r="J23" s="27"/>
      <c r="K23" s="27"/>
      <c r="L23" s="55">
        <f t="shared" si="0"/>
        <v>0.14500000000000002</v>
      </c>
      <c r="M23" s="43">
        <f t="shared" si="1"/>
        <v>24.493243243243249</v>
      </c>
      <c r="N23" s="43">
        <f t="shared" si="2"/>
        <v>75.506756756756744</v>
      </c>
    </row>
    <row r="24" spans="1:14" x14ac:dyDescent="0.25">
      <c r="A24" s="88"/>
      <c r="B24" s="87" t="s">
        <v>50</v>
      </c>
      <c r="C24" s="46" t="s">
        <v>10</v>
      </c>
      <c r="D24" s="46">
        <v>100</v>
      </c>
      <c r="E24" s="51">
        <v>0.57599999999999996</v>
      </c>
      <c r="F24" s="51">
        <v>0.55100000000000005</v>
      </c>
      <c r="G24" s="51">
        <v>0.54200000000000004</v>
      </c>
      <c r="H24" s="51">
        <v>0.53600000000000003</v>
      </c>
      <c r="I24" s="51">
        <v>0.47099999999999997</v>
      </c>
      <c r="J24" s="51"/>
      <c r="K24" s="51"/>
      <c r="L24" s="56">
        <f t="shared" si="0"/>
        <v>0.47099999999999997</v>
      </c>
      <c r="M24" s="42">
        <f t="shared" si="1"/>
        <v>79.560810810810807</v>
      </c>
      <c r="N24" s="42">
        <f t="shared" si="2"/>
        <v>20.439189189189193</v>
      </c>
    </row>
    <row r="25" spans="1:14" x14ac:dyDescent="0.25">
      <c r="A25" s="88"/>
      <c r="B25" s="88"/>
      <c r="C25" s="47" t="s">
        <v>11</v>
      </c>
      <c r="D25" s="47">
        <v>250</v>
      </c>
      <c r="E25" s="26">
        <v>0.51200000000000001</v>
      </c>
      <c r="F25" s="26">
        <v>0.47099999999999997</v>
      </c>
      <c r="G25" s="26">
        <v>0.45700000000000002</v>
      </c>
      <c r="H25" s="26">
        <v>0.45500000000000002</v>
      </c>
      <c r="I25" s="26">
        <v>0.34899999999999998</v>
      </c>
      <c r="J25" s="26"/>
      <c r="K25" s="26"/>
      <c r="L25" s="54">
        <f t="shared" si="0"/>
        <v>0.34899999999999998</v>
      </c>
      <c r="M25" s="41">
        <f t="shared" si="1"/>
        <v>58.952702702702695</v>
      </c>
      <c r="N25" s="41">
        <f t="shared" si="2"/>
        <v>41.047297297297305</v>
      </c>
    </row>
    <row r="26" spans="1:14" x14ac:dyDescent="0.25">
      <c r="A26" s="88"/>
      <c r="B26" s="89"/>
      <c r="C26" s="48" t="s">
        <v>12</v>
      </c>
      <c r="D26" s="48">
        <v>500</v>
      </c>
      <c r="E26" s="27">
        <v>0.39900000000000002</v>
      </c>
      <c r="F26" s="27">
        <v>0.33700000000000002</v>
      </c>
      <c r="G26" s="27">
        <v>0.312</v>
      </c>
      <c r="H26" s="27">
        <v>0.30399999999999999</v>
      </c>
      <c r="I26" s="27">
        <v>0.16300000000000001</v>
      </c>
      <c r="J26" s="27"/>
      <c r="K26" s="27"/>
      <c r="L26" s="55">
        <f t="shared" si="0"/>
        <v>0.16300000000000001</v>
      </c>
      <c r="M26" s="43">
        <f t="shared" si="1"/>
        <v>27.53378378378379</v>
      </c>
      <c r="N26" s="43">
        <f t="shared" si="2"/>
        <v>72.46621621621621</v>
      </c>
    </row>
    <row r="27" spans="1:14" x14ac:dyDescent="0.25">
      <c r="A27" s="88"/>
      <c r="B27" s="88" t="s">
        <v>51</v>
      </c>
      <c r="C27" s="47" t="s">
        <v>13</v>
      </c>
      <c r="D27" s="46">
        <v>100</v>
      </c>
      <c r="E27" s="26">
        <v>0.53</v>
      </c>
      <c r="F27" s="26">
        <v>0.504</v>
      </c>
      <c r="G27" s="26">
        <v>0.47699999999999998</v>
      </c>
      <c r="H27" s="26">
        <v>0.46</v>
      </c>
      <c r="I27" s="26">
        <v>0.371</v>
      </c>
      <c r="J27" s="26"/>
      <c r="K27" s="26"/>
      <c r="L27" s="56">
        <f t="shared" si="0"/>
        <v>0.371</v>
      </c>
      <c r="M27" s="42">
        <f t="shared" si="1"/>
        <v>62.668918918918926</v>
      </c>
      <c r="N27" s="42">
        <f t="shared" si="2"/>
        <v>37.331081081081074</v>
      </c>
    </row>
    <row r="28" spans="1:14" x14ac:dyDescent="0.25">
      <c r="A28" s="88"/>
      <c r="B28" s="88"/>
      <c r="C28" s="47" t="s">
        <v>14</v>
      </c>
      <c r="D28" s="47">
        <v>250</v>
      </c>
      <c r="E28" s="26">
        <v>0.48399999999999999</v>
      </c>
      <c r="F28" s="26">
        <v>0.436</v>
      </c>
      <c r="G28" s="26">
        <v>0.41899999999999998</v>
      </c>
      <c r="H28" s="26">
        <v>0.40899999999999997</v>
      </c>
      <c r="I28" s="26">
        <v>0.30499999999999999</v>
      </c>
      <c r="J28" s="26"/>
      <c r="K28" s="26"/>
      <c r="L28" s="54">
        <f t="shared" si="0"/>
        <v>0.30499999999999999</v>
      </c>
      <c r="M28" s="41">
        <f t="shared" si="1"/>
        <v>51.520270270270274</v>
      </c>
      <c r="N28" s="41">
        <f t="shared" si="2"/>
        <v>48.479729729729726</v>
      </c>
    </row>
    <row r="29" spans="1:14" x14ac:dyDescent="0.25">
      <c r="A29" s="89"/>
      <c r="B29" s="89"/>
      <c r="C29" s="48" t="s">
        <v>15</v>
      </c>
      <c r="D29" s="48">
        <v>500</v>
      </c>
      <c r="E29" s="27">
        <v>0.36499999999999999</v>
      </c>
      <c r="F29" s="27">
        <v>0.30399999999999999</v>
      </c>
      <c r="G29" s="27">
        <v>0.27600000000000002</v>
      </c>
      <c r="H29" s="27">
        <v>0.26400000000000001</v>
      </c>
      <c r="I29" s="27">
        <v>0.127</v>
      </c>
      <c r="J29" s="27"/>
      <c r="K29" s="27"/>
      <c r="L29" s="55">
        <f t="shared" si="0"/>
        <v>0.127</v>
      </c>
      <c r="M29" s="43">
        <f t="shared" si="1"/>
        <v>21.452702702702702</v>
      </c>
      <c r="N29" s="43">
        <f t="shared" si="2"/>
        <v>78.547297297297291</v>
      </c>
    </row>
    <row r="30" spans="1:14" x14ac:dyDescent="0.25">
      <c r="A30" s="87" t="s">
        <v>31</v>
      </c>
      <c r="B30" s="87" t="s">
        <v>52</v>
      </c>
      <c r="C30" s="46" t="s">
        <v>16</v>
      </c>
      <c r="D30" s="46">
        <v>100</v>
      </c>
      <c r="E30" s="51">
        <v>0.54700000000000004</v>
      </c>
      <c r="F30" s="51">
        <v>0.51900000000000002</v>
      </c>
      <c r="G30" s="51">
        <v>0.50800000000000001</v>
      </c>
      <c r="H30" s="51">
        <v>0.502</v>
      </c>
      <c r="I30" s="51">
        <v>0.435</v>
      </c>
      <c r="J30" s="51"/>
      <c r="K30" s="51"/>
      <c r="L30" s="56">
        <f t="shared" si="0"/>
        <v>0.435</v>
      </c>
      <c r="M30" s="42">
        <f t="shared" si="1"/>
        <v>73.47972972972974</v>
      </c>
      <c r="N30" s="42">
        <f t="shared" si="2"/>
        <v>26.52027027027026</v>
      </c>
    </row>
    <row r="31" spans="1:14" x14ac:dyDescent="0.25">
      <c r="A31" s="88"/>
      <c r="B31" s="88"/>
      <c r="C31" s="47" t="s">
        <v>17</v>
      </c>
      <c r="D31" s="47">
        <v>250</v>
      </c>
      <c r="E31" s="26">
        <v>0.41499999999999998</v>
      </c>
      <c r="F31" s="26">
        <v>0.377</v>
      </c>
      <c r="G31" s="26">
        <v>0.36399999999999999</v>
      </c>
      <c r="H31" s="26">
        <v>0.36099999999999999</v>
      </c>
      <c r="I31" s="26">
        <v>0.26500000000000001</v>
      </c>
      <c r="J31" s="26"/>
      <c r="K31" s="26"/>
      <c r="L31" s="54">
        <f t="shared" si="0"/>
        <v>0.26500000000000001</v>
      </c>
      <c r="M31" s="41">
        <f t="shared" si="1"/>
        <v>44.763513513513523</v>
      </c>
      <c r="N31" s="41">
        <f t="shared" si="2"/>
        <v>55.236486486486477</v>
      </c>
    </row>
    <row r="32" spans="1:14" x14ac:dyDescent="0.25">
      <c r="A32" s="88"/>
      <c r="B32" s="89"/>
      <c r="C32" s="48" t="s">
        <v>18</v>
      </c>
      <c r="D32" s="48">
        <v>500</v>
      </c>
      <c r="E32" s="27">
        <v>0.29299999999999998</v>
      </c>
      <c r="F32" s="27">
        <v>0.248</v>
      </c>
      <c r="G32" s="27">
        <v>0.22800000000000001</v>
      </c>
      <c r="H32" s="27">
        <v>0.219</v>
      </c>
      <c r="I32" s="27">
        <v>0.108</v>
      </c>
      <c r="J32" s="27"/>
      <c r="K32" s="27"/>
      <c r="L32" s="55">
        <f t="shared" si="0"/>
        <v>0.108</v>
      </c>
      <c r="M32" s="43">
        <f t="shared" si="1"/>
        <v>18.243243243243242</v>
      </c>
      <c r="N32" s="43">
        <f t="shared" si="2"/>
        <v>81.756756756756758</v>
      </c>
    </row>
    <row r="33" spans="1:14" x14ac:dyDescent="0.25">
      <c r="A33" s="88"/>
      <c r="B33" s="87" t="s">
        <v>53</v>
      </c>
      <c r="C33" s="46" t="s">
        <v>25</v>
      </c>
      <c r="D33" s="46">
        <v>100</v>
      </c>
      <c r="E33" s="51">
        <v>0.498</v>
      </c>
      <c r="F33" s="51">
        <v>0.46</v>
      </c>
      <c r="G33" s="51">
        <v>0.442</v>
      </c>
      <c r="H33" s="51">
        <v>0.42899999999999999</v>
      </c>
      <c r="I33" s="51">
        <f>H33-(H30-I30)</f>
        <v>0.36199999999999999</v>
      </c>
      <c r="J33" s="51"/>
      <c r="K33" s="51"/>
      <c r="L33" s="56">
        <f t="shared" si="0"/>
        <v>0.36199999999999999</v>
      </c>
      <c r="M33" s="42">
        <f t="shared" si="1"/>
        <v>61.148648648648653</v>
      </c>
      <c r="N33" s="42">
        <f t="shared" si="2"/>
        <v>38.851351351351347</v>
      </c>
    </row>
    <row r="34" spans="1:14" x14ac:dyDescent="0.25">
      <c r="A34" s="88"/>
      <c r="B34" s="88"/>
      <c r="C34" s="47" t="s">
        <v>19</v>
      </c>
      <c r="D34" s="47">
        <v>250</v>
      </c>
      <c r="E34" s="26">
        <v>0.41299999999999998</v>
      </c>
      <c r="F34" s="26">
        <v>0.376</v>
      </c>
      <c r="G34" s="26">
        <v>0.36399999999999999</v>
      </c>
      <c r="H34" s="26">
        <v>0.35899999999999999</v>
      </c>
      <c r="I34" s="26">
        <v>0.255</v>
      </c>
      <c r="J34" s="26"/>
      <c r="K34" s="26"/>
      <c r="L34" s="54">
        <f t="shared" si="0"/>
        <v>0.255</v>
      </c>
      <c r="M34" s="41">
        <f t="shared" si="1"/>
        <v>43.074324324324323</v>
      </c>
      <c r="N34" s="41">
        <f t="shared" si="2"/>
        <v>56.925675675675677</v>
      </c>
    </row>
    <row r="35" spans="1:14" x14ac:dyDescent="0.25">
      <c r="A35" s="88"/>
      <c r="B35" s="89"/>
      <c r="C35" s="48" t="s">
        <v>20</v>
      </c>
      <c r="D35" s="48">
        <v>500</v>
      </c>
      <c r="E35" s="27">
        <v>0.26300000000000001</v>
      </c>
      <c r="F35" s="27">
        <v>0.218</v>
      </c>
      <c r="G35" s="27">
        <v>0.2</v>
      </c>
      <c r="H35" s="27">
        <v>0.191</v>
      </c>
      <c r="I35" s="27">
        <v>0.1</v>
      </c>
      <c r="J35" s="27"/>
      <c r="K35" s="27"/>
      <c r="L35" s="55">
        <f t="shared" si="0"/>
        <v>0.1</v>
      </c>
      <c r="M35" s="43">
        <f t="shared" si="1"/>
        <v>16.891891891891895</v>
      </c>
      <c r="N35" s="43">
        <f t="shared" si="2"/>
        <v>83.108108108108098</v>
      </c>
    </row>
    <row r="36" spans="1:14" x14ac:dyDescent="0.25">
      <c r="A36" s="88"/>
      <c r="B36" s="87" t="s">
        <v>54</v>
      </c>
      <c r="C36" s="46" t="s">
        <v>21</v>
      </c>
      <c r="D36" s="46">
        <v>100</v>
      </c>
      <c r="E36" s="51">
        <v>0.48199999999999998</v>
      </c>
      <c r="F36" s="51">
        <v>0.44600000000000001</v>
      </c>
      <c r="G36" s="51">
        <v>0.433</v>
      </c>
      <c r="H36" s="51">
        <v>0.42</v>
      </c>
      <c r="I36" s="51">
        <f>H36-(H33-I33)</f>
        <v>0.35299999999999998</v>
      </c>
      <c r="J36" s="51"/>
      <c r="K36" s="51"/>
      <c r="L36" s="56">
        <f t="shared" si="0"/>
        <v>0.35299999999999998</v>
      </c>
      <c r="M36" s="42">
        <f t="shared" si="1"/>
        <v>59.628378378378379</v>
      </c>
      <c r="N36" s="42">
        <f t="shared" si="2"/>
        <v>40.371621621621621</v>
      </c>
    </row>
    <row r="37" spans="1:14" x14ac:dyDescent="0.25">
      <c r="A37" s="88"/>
      <c r="B37" s="88"/>
      <c r="C37" s="47" t="s">
        <v>22</v>
      </c>
      <c r="D37" s="47">
        <v>250</v>
      </c>
      <c r="E37" s="26">
        <v>0.45300000000000001</v>
      </c>
      <c r="F37" s="26">
        <v>0.39800000000000002</v>
      </c>
      <c r="G37" s="26">
        <v>0.38900000000000001</v>
      </c>
      <c r="H37" s="26">
        <v>0.38200000000000001</v>
      </c>
      <c r="I37" s="26">
        <f>H37-(H34-I34)</f>
        <v>0.27800000000000002</v>
      </c>
      <c r="J37" s="26"/>
      <c r="K37" s="26"/>
      <c r="L37" s="54">
        <f t="shared" si="0"/>
        <v>0.27800000000000002</v>
      </c>
      <c r="M37" s="41">
        <f t="shared" si="1"/>
        <v>46.959459459459467</v>
      </c>
      <c r="N37" s="41">
        <f t="shared" si="2"/>
        <v>53.040540540540533</v>
      </c>
    </row>
    <row r="38" spans="1:14" x14ac:dyDescent="0.25">
      <c r="A38" s="89"/>
      <c r="B38" s="89"/>
      <c r="C38" s="48" t="s">
        <v>57</v>
      </c>
      <c r="D38" s="48">
        <v>500</v>
      </c>
      <c r="E38" s="27">
        <f>AVERAGE(E35,E32)</f>
        <v>0.27800000000000002</v>
      </c>
      <c r="F38" s="27">
        <f t="shared" ref="F38:I38" si="5">AVERAGE(F35,F32)</f>
        <v>0.23299999999999998</v>
      </c>
      <c r="G38" s="27">
        <f t="shared" si="5"/>
        <v>0.21400000000000002</v>
      </c>
      <c r="H38" s="27">
        <f t="shared" si="5"/>
        <v>0.20500000000000002</v>
      </c>
      <c r="I38" s="27">
        <f t="shared" si="5"/>
        <v>0.10400000000000001</v>
      </c>
      <c r="J38" s="27"/>
      <c r="K38" s="27"/>
      <c r="L38" s="55">
        <f>I38</f>
        <v>0.10400000000000001</v>
      </c>
      <c r="M38" s="41">
        <f t="shared" si="1"/>
        <v>17.567567567567572</v>
      </c>
      <c r="N38" s="41">
        <f t="shared" si="2"/>
        <v>82.432432432432421</v>
      </c>
    </row>
    <row r="39" spans="1:14" x14ac:dyDescent="0.25">
      <c r="A39" s="87" t="s">
        <v>55</v>
      </c>
      <c r="B39" s="87"/>
      <c r="C39" s="46" t="s">
        <v>23</v>
      </c>
      <c r="D39" s="46">
        <v>0</v>
      </c>
      <c r="E39" s="51">
        <v>0.63200000000000001</v>
      </c>
      <c r="F39" s="51">
        <v>0.61799999999999999</v>
      </c>
      <c r="G39" s="51">
        <v>0.62</v>
      </c>
      <c r="H39" s="51">
        <v>0.61099999999999999</v>
      </c>
      <c r="I39" s="51">
        <v>0.56799999999999995</v>
      </c>
      <c r="J39" s="51"/>
      <c r="K39" s="51"/>
      <c r="L39" s="54">
        <f t="shared" si="0"/>
        <v>0.56799999999999995</v>
      </c>
      <c r="M39" s="42"/>
      <c r="N39" s="12"/>
    </row>
    <row r="40" spans="1:14" x14ac:dyDescent="0.25">
      <c r="A40" s="88"/>
      <c r="B40" s="88"/>
      <c r="C40" s="47" t="s">
        <v>24</v>
      </c>
      <c r="D40" s="47">
        <v>0</v>
      </c>
      <c r="E40" s="26">
        <v>0.63900000000000001</v>
      </c>
      <c r="F40" s="26">
        <v>0.63100000000000001</v>
      </c>
      <c r="G40" s="26">
        <v>0.63500000000000001</v>
      </c>
      <c r="H40" s="26">
        <v>0.64500000000000002</v>
      </c>
      <c r="I40" s="26">
        <v>0.61599999999999999</v>
      </c>
      <c r="J40" s="26"/>
      <c r="K40" s="26"/>
      <c r="L40" s="54">
        <f t="shared" si="0"/>
        <v>0.61599999999999999</v>
      </c>
      <c r="M40" s="41"/>
      <c r="N40" s="7"/>
    </row>
    <row r="41" spans="1:14" x14ac:dyDescent="0.25">
      <c r="A41" s="89"/>
      <c r="B41" s="89"/>
      <c r="C41" s="48" t="s">
        <v>56</v>
      </c>
      <c r="D41" s="48">
        <v>0</v>
      </c>
      <c r="E41" s="57">
        <f>AVERAGE(E39:E40)</f>
        <v>0.63549999999999995</v>
      </c>
      <c r="F41" s="57">
        <f t="shared" ref="F41:I41" si="6">AVERAGE(F39:F40)</f>
        <v>0.62450000000000006</v>
      </c>
      <c r="G41" s="57">
        <f t="shared" si="6"/>
        <v>0.62749999999999995</v>
      </c>
      <c r="H41" s="57">
        <f t="shared" si="6"/>
        <v>0.628</v>
      </c>
      <c r="I41" s="57">
        <f t="shared" si="6"/>
        <v>0.59199999999999997</v>
      </c>
      <c r="J41" s="27"/>
      <c r="K41" s="27"/>
      <c r="L41" s="55">
        <f>I41</f>
        <v>0.59199999999999997</v>
      </c>
      <c r="M41" s="41"/>
      <c r="N41"/>
    </row>
    <row r="42" spans="1:14" x14ac:dyDescent="0.25">
      <c r="B42" s="21"/>
      <c r="N42"/>
    </row>
  </sheetData>
  <sheetProtection algorithmName="SHA-512" hashValue="dEzfB7pasqXlUSI8ngSO0LETG3s2mc6SuIDkF9CSm5uM8FGAJjnHJ4P6QiTEj18npH7d4qwPTGipewDalfedfg==" saltValue="xwB2kHrtrRNCJntx2D9oqg==" spinCount="100000" sheet="1" insertColumns="0"/>
  <protectedRanges>
    <protectedRange algorithmName="SHA-512" hashValue="lSw8sRoJVOBifxJGdAPsGUMICkufJngbdAshBM2yYB3mqYTRNa2Hh9ljzE5W971z1y5c5mNeDT0wo6+hidMRGg==" saltValue="5gGO9SZDuH8bIGz6Oypq4A==" spinCount="100000" sqref="A5:L1048576" name="Intervalo1"/>
  </protectedRanges>
  <mergeCells count="21">
    <mergeCell ref="B10:B11"/>
    <mergeCell ref="C10:C11"/>
    <mergeCell ref="B36:B38"/>
    <mergeCell ref="A10:A11"/>
    <mergeCell ref="A12:A20"/>
    <mergeCell ref="A21:A29"/>
    <mergeCell ref="A30:A38"/>
    <mergeCell ref="B12:B14"/>
    <mergeCell ref="B15:B17"/>
    <mergeCell ref="B18:B20"/>
    <mergeCell ref="A39:B41"/>
    <mergeCell ref="B21:B23"/>
    <mergeCell ref="B24:B26"/>
    <mergeCell ref="B27:B29"/>
    <mergeCell ref="B30:B32"/>
    <mergeCell ref="B33:B35"/>
    <mergeCell ref="D10:D11"/>
    <mergeCell ref="E10:K10"/>
    <mergeCell ref="L10:L11"/>
    <mergeCell ref="N10:N11"/>
    <mergeCell ref="M10:M11"/>
  </mergeCells>
  <pageMargins left="0.511811024" right="0.511811024" top="0.78740157499999996" bottom="0.78740157499999996" header="0.31496062000000002" footer="0.31496062000000002"/>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32"/>
  <sheetViews>
    <sheetView zoomScaleNormal="100" workbookViewId="0">
      <selection activeCell="D1" sqref="A1:XFD4"/>
    </sheetView>
  </sheetViews>
  <sheetFormatPr defaultRowHeight="15" x14ac:dyDescent="0.25"/>
  <cols>
    <col min="2" max="3" width="11.7109375" customWidth="1"/>
    <col min="4" max="4" width="15.7109375" customWidth="1"/>
    <col min="5" max="5" width="11.5703125" customWidth="1"/>
    <col min="6" max="6" width="14.85546875" customWidth="1"/>
    <col min="7" max="7" width="11.7109375" customWidth="1"/>
    <col min="8" max="8" width="12.85546875" customWidth="1"/>
    <col min="9" max="9" width="18.28515625" customWidth="1"/>
  </cols>
  <sheetData>
    <row r="2" spans="1:9" x14ac:dyDescent="0.25">
      <c r="C2" s="35" t="s">
        <v>74</v>
      </c>
      <c r="D2" s="35"/>
      <c r="E2" s="35"/>
      <c r="F2" s="35"/>
    </row>
    <row r="3" spans="1:9" x14ac:dyDescent="0.25">
      <c r="C3" s="35" t="s">
        <v>75</v>
      </c>
    </row>
    <row r="5" spans="1:9" s="61" customFormat="1" ht="30.75" customHeight="1" x14ac:dyDescent="0.25">
      <c r="A5" s="61" t="s">
        <v>67</v>
      </c>
      <c r="B5" s="58" t="s">
        <v>27</v>
      </c>
      <c r="C5" s="58" t="s">
        <v>28</v>
      </c>
      <c r="D5" s="59" t="s">
        <v>36</v>
      </c>
      <c r="E5" s="60" t="s">
        <v>29</v>
      </c>
      <c r="F5" s="91" t="s">
        <v>66</v>
      </c>
      <c r="G5" s="91"/>
      <c r="H5" s="60" t="s">
        <v>69</v>
      </c>
      <c r="I5" s="60" t="s">
        <v>68</v>
      </c>
    </row>
    <row r="6" spans="1:9" x14ac:dyDescent="0.25">
      <c r="A6" s="94" t="str">
        <f>Leituras!A12</f>
        <v>BHT</v>
      </c>
      <c r="B6" s="94" t="str">
        <f>Leituras!B12</f>
        <v>BHT 1</v>
      </c>
      <c r="C6" s="44" t="str">
        <f>Leituras!C12</f>
        <v>BHT1c_45</v>
      </c>
      <c r="D6" s="12">
        <f>Leituras!D12/40</f>
        <v>2.5</v>
      </c>
      <c r="E6" s="13">
        <f>Leituras!M12</f>
        <v>61.993243243243242</v>
      </c>
      <c r="F6" s="30" t="s">
        <v>40</v>
      </c>
      <c r="G6" s="66">
        <f>SLOPE(E6:E8,D6:D8)</f>
        <v>-5.3130170987313834</v>
      </c>
      <c r="H6" s="13">
        <f>(50-G7)/(G6)</f>
        <v>4.4020892810796779</v>
      </c>
      <c r="I6" s="16">
        <f>H6/'Curva DPPH'!$C$22</f>
        <v>0.19647892020972549</v>
      </c>
    </row>
    <row r="7" spans="1:9" x14ac:dyDescent="0.25">
      <c r="A7" s="94"/>
      <c r="B7" s="94"/>
      <c r="C7" s="44" t="str">
        <f>Leituras!C13</f>
        <v>BHT1b_45</v>
      </c>
      <c r="D7" s="7">
        <f>Leituras!D13/40</f>
        <v>6.25</v>
      </c>
      <c r="E7" s="8">
        <f>Leituras!M13</f>
        <v>37.162162162162168</v>
      </c>
      <c r="F7" s="15" t="s">
        <v>41</v>
      </c>
      <c r="G7" s="65">
        <f>INTERCEPT(E6:E8,D6:D8)</f>
        <v>73.388375620518474</v>
      </c>
      <c r="H7" s="8"/>
      <c r="I7" s="8"/>
    </row>
    <row r="8" spans="1:9" x14ac:dyDescent="0.25">
      <c r="A8" s="94"/>
      <c r="B8" s="95"/>
      <c r="C8" s="45" t="str">
        <f>Leituras!C14</f>
        <v>BHT1a_45</v>
      </c>
      <c r="D8" s="7">
        <f>Leituras!D14/40</f>
        <v>12.5</v>
      </c>
      <c r="E8" s="8">
        <f>Leituras!M14</f>
        <v>8.1081081081081088</v>
      </c>
      <c r="F8" s="32" t="s">
        <v>43</v>
      </c>
      <c r="G8" s="63">
        <f>RSQ(E6:E8,D6:D8)</f>
        <v>0.99040107563351698</v>
      </c>
      <c r="H8" s="10"/>
      <c r="I8" s="10"/>
    </row>
    <row r="9" spans="1:9" x14ac:dyDescent="0.25">
      <c r="A9" s="94"/>
      <c r="B9" s="94" t="str">
        <f>Leituras!B15</f>
        <v>BHT 2</v>
      </c>
      <c r="C9" s="44" t="str">
        <f>Leituras!C15</f>
        <v>BHT2c_45</v>
      </c>
      <c r="D9" s="12">
        <f>Leituras!D15/40</f>
        <v>2.5</v>
      </c>
      <c r="E9" s="13">
        <f>Leituras!M15</f>
        <v>56.418918918918926</v>
      </c>
      <c r="F9" s="30" t="s">
        <v>40</v>
      </c>
      <c r="G9" s="66">
        <f t="shared" ref="G9" si="0">SLOPE(E9:E11,D9:D11)</f>
        <v>-3.7796469939327086</v>
      </c>
      <c r="H9" s="13">
        <f>(50-G10)/(G9)</f>
        <v>3.8357351331630785</v>
      </c>
      <c r="I9" s="16">
        <f>H9/'Curva DPPH'!$C$22</f>
        <v>0.17120077514410328</v>
      </c>
    </row>
    <row r="10" spans="1:9" x14ac:dyDescent="0.25">
      <c r="A10" s="94"/>
      <c r="B10" s="94"/>
      <c r="C10" s="44" t="str">
        <f>Leituras!C16</f>
        <v>BHT2b_45</v>
      </c>
      <c r="D10" s="7">
        <f>Leituras!D16/40</f>
        <v>6.25</v>
      </c>
      <c r="E10" s="8">
        <f>Leituras!M16</f>
        <v>38.682432432432435</v>
      </c>
      <c r="F10" s="15" t="s">
        <v>41</v>
      </c>
      <c r="G10" s="65">
        <f t="shared" ref="G10" si="1">INTERCEPT(E9:E11,D9:D11)</f>
        <v>64.497724765581907</v>
      </c>
      <c r="H10" s="8"/>
      <c r="I10" s="8"/>
    </row>
    <row r="11" spans="1:9" x14ac:dyDescent="0.25">
      <c r="A11" s="94"/>
      <c r="B11" s="95"/>
      <c r="C11" s="45" t="str">
        <f>Leituras!C17</f>
        <v>BHT2a_45</v>
      </c>
      <c r="D11" s="7">
        <f>Leituras!D17/40</f>
        <v>12.5</v>
      </c>
      <c r="E11" s="8">
        <f>Leituras!M17</f>
        <v>18.074324324324326</v>
      </c>
      <c r="F11" s="32" t="s">
        <v>43</v>
      </c>
      <c r="G11" s="63">
        <f t="shared" ref="G11" si="2">RSQ(E9:E11,D9:D11)</f>
        <v>0.99000609309040399</v>
      </c>
      <c r="H11" s="10"/>
      <c r="I11" s="10"/>
    </row>
    <row r="12" spans="1:9" x14ac:dyDescent="0.25">
      <c r="A12" s="94"/>
      <c r="B12" s="94" t="str">
        <f>Leituras!B18</f>
        <v>BHT 3</v>
      </c>
      <c r="C12" s="44" t="str">
        <f>Leituras!C18</f>
        <v>BHT3c_45</v>
      </c>
      <c r="D12" s="12">
        <f>Leituras!D18/40</f>
        <v>2.5</v>
      </c>
      <c r="E12" s="13">
        <f>Leituras!M18</f>
        <v>61.148648648648653</v>
      </c>
      <c r="F12" s="30" t="s">
        <v>40</v>
      </c>
      <c r="G12" s="64">
        <f t="shared" ref="G12" si="3">SLOPE(E12:E14,D12:D14)</f>
        <v>-5.3268063982349698</v>
      </c>
      <c r="H12" s="13">
        <f>(50-G13)/(G12)</f>
        <v>3.9862153766502701</v>
      </c>
      <c r="I12" s="16">
        <f>H12/'Curva DPPH'!$C$22</f>
        <v>0.17791717589506861</v>
      </c>
    </row>
    <row r="13" spans="1:9" x14ac:dyDescent="0.25">
      <c r="A13" s="94"/>
      <c r="B13" s="94"/>
      <c r="C13" s="44" t="str">
        <f>Leituras!C19</f>
        <v>BHT3b_45</v>
      </c>
      <c r="D13" s="7">
        <f>Leituras!D19/40</f>
        <v>6.25</v>
      </c>
      <c r="E13" s="8">
        <f>Leituras!M19</f>
        <v>32.770270270270274</v>
      </c>
      <c r="F13" s="15" t="s">
        <v>41</v>
      </c>
      <c r="G13" s="65">
        <f t="shared" ref="G13" si="4">INTERCEPT(E12:E14,D12:D14)</f>
        <v>71.23379757308328</v>
      </c>
      <c r="H13" s="8"/>
      <c r="I13" s="18"/>
    </row>
    <row r="14" spans="1:9" x14ac:dyDescent="0.25">
      <c r="A14" s="95"/>
      <c r="B14" s="95"/>
      <c r="C14" s="45" t="str">
        <f>Leituras!C20</f>
        <v>BHT3a_45</v>
      </c>
      <c r="D14" s="7">
        <f>Leituras!D20/40</f>
        <v>12.5</v>
      </c>
      <c r="E14" s="8">
        <f>Leituras!M20</f>
        <v>6.5878378378378386</v>
      </c>
      <c r="F14" s="32" t="s">
        <v>43</v>
      </c>
      <c r="G14" s="63">
        <f>RSQ(E12:E14,D12:D14)</f>
        <v>0.97250669354075592</v>
      </c>
      <c r="H14" s="10"/>
      <c r="I14" s="10"/>
    </row>
    <row r="15" spans="1:9" x14ac:dyDescent="0.25">
      <c r="A15" s="94" t="str">
        <f>Leituras!A21</f>
        <v>LP</v>
      </c>
      <c r="B15" s="94" t="str">
        <f>Leituras!B21</f>
        <v>LP 1</v>
      </c>
      <c r="C15" s="44" t="str">
        <f>Leituras!C21</f>
        <v>LP1c</v>
      </c>
      <c r="D15" s="12">
        <f>Leituras!D21/40</f>
        <v>2.5</v>
      </c>
      <c r="E15" s="13">
        <f>Leituras!M21</f>
        <v>78.716216216216225</v>
      </c>
      <c r="F15" s="30" t="s">
        <v>40</v>
      </c>
      <c r="G15" s="66">
        <f t="shared" ref="G15" si="5">SLOPE(E15:E17,D15:D17)</f>
        <v>-5.3681742967457247</v>
      </c>
      <c r="H15" s="13">
        <f>(50-G16)/(G15)</f>
        <v>7.5972900077061425</v>
      </c>
      <c r="I15" s="16">
        <f>H15/'Curva DPPH'!$C$22</f>
        <v>0.33909065489651569</v>
      </c>
    </row>
    <row r="16" spans="1:9" x14ac:dyDescent="0.25">
      <c r="A16" s="94"/>
      <c r="B16" s="94"/>
      <c r="C16" s="44" t="str">
        <f>Leituras!C22</f>
        <v>LP1b</v>
      </c>
      <c r="D16" s="7">
        <f>Leituras!D22/40</f>
        <v>6.25</v>
      </c>
      <c r="E16" s="8">
        <f>Leituras!M22</f>
        <v>55.067567567567579</v>
      </c>
      <c r="F16" s="15" t="s">
        <v>41</v>
      </c>
      <c r="G16" s="65">
        <f t="shared" ref="G16" si="6">INTERCEPT(E15:E17,D15:D17)</f>
        <v>90.783576944291241</v>
      </c>
      <c r="H16" s="8"/>
      <c r="I16" s="18"/>
    </row>
    <row r="17" spans="1:9" x14ac:dyDescent="0.25">
      <c r="A17" s="94"/>
      <c r="B17" s="95"/>
      <c r="C17" s="45" t="str">
        <f>Leituras!C23</f>
        <v>LP1a</v>
      </c>
      <c r="D17" s="7">
        <f>Leituras!D23/40</f>
        <v>12.5</v>
      </c>
      <c r="E17" s="8">
        <f>Leituras!M23</f>
        <v>24.493243243243249</v>
      </c>
      <c r="F17" s="32" t="s">
        <v>43</v>
      </c>
      <c r="G17" s="65">
        <f t="shared" ref="G17" si="7">RSQ(E15:E17,D15:D17)</f>
        <v>0.99514445615571301</v>
      </c>
      <c r="H17" s="10"/>
      <c r="I17" s="10"/>
    </row>
    <row r="18" spans="1:9" x14ac:dyDescent="0.25">
      <c r="A18" s="94"/>
      <c r="B18" s="94" t="str">
        <f>Leituras!B24</f>
        <v>LP 2</v>
      </c>
      <c r="C18" s="44" t="str">
        <f>Leituras!C24</f>
        <v>LP2c</v>
      </c>
      <c r="D18" s="12">
        <f>Leituras!D24/40</f>
        <v>2.5</v>
      </c>
      <c r="E18" s="13">
        <f>Leituras!M24</f>
        <v>79.560810810810807</v>
      </c>
      <c r="F18" s="30" t="s">
        <v>40</v>
      </c>
      <c r="G18" s="66">
        <f t="shared" ref="G18" si="8">SLOPE(E18:E20,D18:D20)</f>
        <v>-5.1847766133480393</v>
      </c>
      <c r="H18" s="13">
        <f>(50-G19)/(G18)</f>
        <v>8.1150265957446823</v>
      </c>
      <c r="I18" s="16">
        <f>H18/'Curva DPPH'!$C$22</f>
        <v>0.36219884722875534</v>
      </c>
    </row>
    <row r="19" spans="1:9" x14ac:dyDescent="0.25">
      <c r="A19" s="94"/>
      <c r="B19" s="94"/>
      <c r="C19" s="44" t="str">
        <f>Leituras!C25</f>
        <v>LP2b</v>
      </c>
      <c r="D19" s="7">
        <f>Leituras!D25/40</f>
        <v>6.25</v>
      </c>
      <c r="E19" s="8">
        <f>Leituras!M25</f>
        <v>58.952702702702695</v>
      </c>
      <c r="F19" s="15" t="s">
        <v>41</v>
      </c>
      <c r="G19" s="65">
        <f t="shared" ref="G19" si="9">INTERCEPT(E18:E20,D18:D20)</f>
        <v>92.074600110314378</v>
      </c>
      <c r="H19" s="8"/>
      <c r="I19" s="8"/>
    </row>
    <row r="20" spans="1:9" x14ac:dyDescent="0.25">
      <c r="A20" s="94"/>
      <c r="B20" s="95"/>
      <c r="C20" s="45" t="str">
        <f>Leituras!C26</f>
        <v>LP2a</v>
      </c>
      <c r="D20" s="7">
        <f>Leituras!D26/40</f>
        <v>12.5</v>
      </c>
      <c r="E20" s="8">
        <f>Leituras!M26</f>
        <v>27.53378378378379</v>
      </c>
      <c r="F20" s="32" t="s">
        <v>43</v>
      </c>
      <c r="G20" s="63">
        <f t="shared" ref="G20" si="10">RSQ(E18:E20,D18:D20)</f>
        <v>0.99942654000024855</v>
      </c>
      <c r="H20" s="10"/>
      <c r="I20" s="10"/>
    </row>
    <row r="21" spans="1:9" x14ac:dyDescent="0.25">
      <c r="A21" s="94"/>
      <c r="B21" s="94" t="str">
        <f>Leituras!B27</f>
        <v>LP 3</v>
      </c>
      <c r="C21" s="44" t="str">
        <f>Leituras!C27</f>
        <v>LP3c</v>
      </c>
      <c r="D21" s="12">
        <f>Leituras!D27/40</f>
        <v>2.5</v>
      </c>
      <c r="E21" s="13">
        <f>Leituras!M27</f>
        <v>62.668918918918926</v>
      </c>
      <c r="F21" s="30" t="s">
        <v>40</v>
      </c>
      <c r="G21" s="66">
        <f t="shared" ref="G21" si="11">SLOPE(E21:E23,D21:D23)</f>
        <v>-4.1919470490899062</v>
      </c>
      <c r="H21" s="13">
        <f>(50-G22)/(G21)</f>
        <v>5.9416118421052655</v>
      </c>
      <c r="I21" s="16">
        <f>H21/'Curva DPPH'!$C$22</f>
        <v>0.2651925948116704</v>
      </c>
    </row>
    <row r="22" spans="1:9" x14ac:dyDescent="0.25">
      <c r="A22" s="94"/>
      <c r="B22" s="94"/>
      <c r="C22" s="44" t="str">
        <f>Leituras!C28</f>
        <v>LP3b</v>
      </c>
      <c r="D22" s="7">
        <f>Leituras!D28/40</f>
        <v>6.25</v>
      </c>
      <c r="E22" s="8">
        <f>Leituras!M28</f>
        <v>51.520270270270274</v>
      </c>
      <c r="F22" s="15" t="s">
        <v>41</v>
      </c>
      <c r="G22" s="65">
        <f t="shared" ref="G22" si="12">INTERCEPT(E21:E23,D21:D23)</f>
        <v>74.906922228350808</v>
      </c>
      <c r="H22" s="8"/>
      <c r="I22" s="8"/>
    </row>
    <row r="23" spans="1:9" x14ac:dyDescent="0.25">
      <c r="A23" s="95"/>
      <c r="B23" s="95"/>
      <c r="C23" s="45" t="str">
        <f>Leituras!C29</f>
        <v>LP3a</v>
      </c>
      <c r="D23" s="7">
        <f>Leituras!D29/40</f>
        <v>12.5</v>
      </c>
      <c r="E23" s="8">
        <f>Leituras!M29</f>
        <v>21.452702702702702</v>
      </c>
      <c r="F23" s="32" t="s">
        <v>43</v>
      </c>
      <c r="G23" s="63">
        <f t="shared" ref="G23" si="13">RSQ(E21:E23,D21:D23)</f>
        <v>0.986670720853839</v>
      </c>
      <c r="H23" s="10"/>
      <c r="I23" s="10"/>
    </row>
    <row r="24" spans="1:9" x14ac:dyDescent="0.25">
      <c r="A24" s="94" t="str">
        <f>Leituras!A30</f>
        <v>LB</v>
      </c>
      <c r="B24" s="94" t="str">
        <f>Leituras!B30</f>
        <v>LB 1</v>
      </c>
      <c r="C24" s="44" t="str">
        <f>Leituras!C30</f>
        <v>LB1c</v>
      </c>
      <c r="D24" s="12">
        <f>Leituras!D30/40</f>
        <v>2.5</v>
      </c>
      <c r="E24" s="13">
        <f>Leituras!M30</f>
        <v>73.47972972972974</v>
      </c>
      <c r="F24" s="30" t="s">
        <v>40</v>
      </c>
      <c r="G24" s="66">
        <f t="shared" ref="G24" si="14">SLOPE(E24:E26,D24:D26)</f>
        <v>-5.3929950358521799</v>
      </c>
      <c r="H24" s="13">
        <f>(50-G25)/(G24)</f>
        <v>6.2480823318844303</v>
      </c>
      <c r="I24" s="16">
        <f>H24/'Curva DPPH'!$C$22</f>
        <v>0.278871324856234</v>
      </c>
    </row>
    <row r="25" spans="1:9" x14ac:dyDescent="0.25">
      <c r="A25" s="94"/>
      <c r="B25" s="94"/>
      <c r="C25" s="44" t="str">
        <f>Leituras!C31</f>
        <v>LB1b</v>
      </c>
      <c r="D25" s="7">
        <f>Leituras!D31/40</f>
        <v>6.25</v>
      </c>
      <c r="E25" s="8">
        <f>Leituras!M31</f>
        <v>44.763513513513523</v>
      </c>
      <c r="F25" s="15" t="s">
        <v>41</v>
      </c>
      <c r="G25" s="65">
        <f t="shared" ref="G25" si="15">INTERCEPT(E24:E26,D24:D26)</f>
        <v>83.695876999448444</v>
      </c>
      <c r="H25" s="8"/>
      <c r="I25" s="8"/>
    </row>
    <row r="26" spans="1:9" x14ac:dyDescent="0.25">
      <c r="A26" s="94"/>
      <c r="B26" s="95"/>
      <c r="C26" s="45" t="str">
        <f>Leituras!C32</f>
        <v>LB1a</v>
      </c>
      <c r="D26" s="7">
        <f>Leituras!D32/40</f>
        <v>12.5</v>
      </c>
      <c r="E26" s="8">
        <f>Leituras!M32</f>
        <v>18.243243243243242</v>
      </c>
      <c r="F26" s="32" t="s">
        <v>43</v>
      </c>
      <c r="G26" s="63">
        <f t="shared" ref="G26" si="16">RSQ(E24:E26,D24:D26)</f>
        <v>0.97259952473617717</v>
      </c>
      <c r="H26" s="10"/>
      <c r="I26" s="10"/>
    </row>
    <row r="27" spans="1:9" x14ac:dyDescent="0.25">
      <c r="A27" s="94"/>
      <c r="B27" s="94" t="str">
        <f>Leituras!B33</f>
        <v>LB 2</v>
      </c>
      <c r="C27" s="44" t="str">
        <f>Leituras!C33</f>
        <v>LB2c</v>
      </c>
      <c r="D27" s="12">
        <f>Leituras!D33/40</f>
        <v>2.5</v>
      </c>
      <c r="E27" s="13">
        <f>Leituras!M33</f>
        <v>61.148648648648653</v>
      </c>
      <c r="F27" s="30" t="s">
        <v>40</v>
      </c>
      <c r="G27" s="66">
        <f t="shared" ref="G27" si="17">SLOPE(E27:E29,D27:D29)</f>
        <v>-4.4015444015444007</v>
      </c>
      <c r="H27" s="13">
        <f>(50-G28)/(G27)</f>
        <v>4.895833333333333</v>
      </c>
      <c r="I27" s="16">
        <f>H27/'Curva DPPH'!$C$22</f>
        <v>0.2185162511343221</v>
      </c>
    </row>
    <row r="28" spans="1:9" x14ac:dyDescent="0.25">
      <c r="A28" s="94"/>
      <c r="B28" s="94"/>
      <c r="C28" s="44" t="str">
        <f>Leituras!C34</f>
        <v>LB2b</v>
      </c>
      <c r="D28" s="7">
        <f>Leituras!D34/40</f>
        <v>6.25</v>
      </c>
      <c r="E28" s="8">
        <f>Leituras!M34</f>
        <v>43.074324324324323</v>
      </c>
      <c r="F28" s="15" t="s">
        <v>41</v>
      </c>
      <c r="G28" s="65">
        <f t="shared" ref="G28" si="18">INTERCEPT(E27:E29,D27:D29)</f>
        <v>71.549227799227793</v>
      </c>
      <c r="H28" s="8"/>
      <c r="I28" s="8"/>
    </row>
    <row r="29" spans="1:9" x14ac:dyDescent="0.25">
      <c r="A29" s="94"/>
      <c r="B29" s="95"/>
      <c r="C29" s="45" t="str">
        <f>Leituras!C35</f>
        <v>LB2a</v>
      </c>
      <c r="D29" s="7">
        <f>Leituras!D35/40</f>
        <v>12.5</v>
      </c>
      <c r="E29" s="8">
        <f>Leituras!M35</f>
        <v>16.891891891891895</v>
      </c>
      <c r="F29" s="32" t="s">
        <v>43</v>
      </c>
      <c r="G29" s="63">
        <f t="shared" ref="G29" si="19">RSQ(E27:E29,D27:D29)</f>
        <v>0.99855932691753557</v>
      </c>
      <c r="H29" s="10"/>
      <c r="I29" s="10"/>
    </row>
    <row r="30" spans="1:9" x14ac:dyDescent="0.25">
      <c r="A30" s="94"/>
      <c r="B30" s="94" t="str">
        <f>Leituras!B36</f>
        <v>LB 3</v>
      </c>
      <c r="C30" s="44" t="str">
        <f>Leituras!C36</f>
        <v>LB3c</v>
      </c>
      <c r="D30" s="12">
        <f>Leituras!D36/40</f>
        <v>2.5</v>
      </c>
      <c r="E30" s="13">
        <f>Leituras!M36</f>
        <v>59.628378378378379</v>
      </c>
      <c r="F30" s="30" t="s">
        <v>40</v>
      </c>
      <c r="G30" s="66">
        <f t="shared" ref="G30" si="20">SLOPE(E30:E32,D30:D32)</f>
        <v>-4.2567567567567561</v>
      </c>
      <c r="H30" s="13">
        <f>(50-G31)/(G30)</f>
        <v>5.0595238095238102</v>
      </c>
      <c r="I30" s="16">
        <f>H30/'Curva DPPH'!$C$22</f>
        <v>0.22582226560993776</v>
      </c>
    </row>
    <row r="31" spans="1:9" x14ac:dyDescent="0.25">
      <c r="A31" s="94"/>
      <c r="B31" s="94"/>
      <c r="C31" s="44" t="str">
        <f>Leituras!C37</f>
        <v>LB3b</v>
      </c>
      <c r="D31" s="7">
        <f>Leituras!D37/40</f>
        <v>6.25</v>
      </c>
      <c r="E31" s="8">
        <f>Leituras!M37</f>
        <v>46.959459459459467</v>
      </c>
      <c r="F31" s="15" t="s">
        <v>41</v>
      </c>
      <c r="G31" s="65">
        <f t="shared" ref="G31" si="21">INTERCEPT(E30:E32,D30:D32)</f>
        <v>71.537162162162161</v>
      </c>
      <c r="H31" s="8"/>
      <c r="I31" s="18"/>
    </row>
    <row r="32" spans="1:9" x14ac:dyDescent="0.25">
      <c r="A32" s="95"/>
      <c r="B32" s="95"/>
      <c r="C32" s="45" t="str">
        <f>Leituras!C38</f>
        <v>LB3a</v>
      </c>
      <c r="D32" s="9">
        <f>Leituras!D38/40</f>
        <v>12.5</v>
      </c>
      <c r="E32" s="62">
        <f>Leituras!M38</f>
        <v>17.567567567567572</v>
      </c>
      <c r="F32" s="32" t="s">
        <v>43</v>
      </c>
      <c r="G32" s="67">
        <f t="shared" ref="G32" si="22">RSQ(E30:E32,D30:D32)</f>
        <v>0.99324324324324331</v>
      </c>
      <c r="H32" s="10"/>
      <c r="I32" s="10"/>
    </row>
  </sheetData>
  <sheetProtection algorithmName="SHA-512" hashValue="rsEpHDImWAqQDt5CSsjL+9fKyi4XSdIphXoO6i9Eo9Dtm9U3JOc7uyzPt3wGGZAX0+IwU5HL8kYwSo8p0pBc/Q==" saltValue="3lQtY8DuLLiw7jU7iQua+w==" spinCount="100000" sheet="1" objects="1" scenarios="1"/>
  <mergeCells count="13">
    <mergeCell ref="A6:A14"/>
    <mergeCell ref="A15:A23"/>
    <mergeCell ref="A24:A32"/>
    <mergeCell ref="B6:B8"/>
    <mergeCell ref="B9:B11"/>
    <mergeCell ref="B12:B14"/>
    <mergeCell ref="B15:B17"/>
    <mergeCell ref="B18:B20"/>
    <mergeCell ref="F5:G5"/>
    <mergeCell ref="B21:B23"/>
    <mergeCell ref="B24:B26"/>
    <mergeCell ref="B27:B29"/>
    <mergeCell ref="B30:B32"/>
  </mergeCells>
  <conditionalFormatting sqref="G8 G11 G14 G17 G20 G23 G26 G29 G32">
    <cfRule type="cellIs" dxfId="0" priority="1" operator="lessThan">
      <formula>0.96</formula>
    </cfRule>
  </conditionalFormatting>
  <pageMargins left="0.511811024" right="0.511811024" top="0.78740157499999996" bottom="0.78740157499999996" header="0.31496062000000002" footer="0.31496062000000002"/>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2"/>
  <sheetViews>
    <sheetView tabSelected="1" workbookViewId="0">
      <selection activeCell="F14" sqref="F14"/>
    </sheetView>
  </sheetViews>
  <sheetFormatPr defaultRowHeight="15" x14ac:dyDescent="0.25"/>
  <cols>
    <col min="1" max="5" width="15.140625" customWidth="1"/>
    <col min="6" max="6" width="19.85546875" customWidth="1"/>
    <col min="7" max="7" width="18.7109375" customWidth="1"/>
  </cols>
  <sheetData>
    <row r="2" spans="1:7" x14ac:dyDescent="0.25">
      <c r="C2" s="35" t="s">
        <v>74</v>
      </c>
      <c r="D2" s="35"/>
      <c r="E2" s="35"/>
      <c r="F2" s="35"/>
    </row>
    <row r="3" spans="1:7" x14ac:dyDescent="0.25">
      <c r="C3" s="35" t="s">
        <v>75</v>
      </c>
    </row>
    <row r="5" spans="1:7" ht="33" customHeight="1" x14ac:dyDescent="0.25">
      <c r="A5" s="19" t="s">
        <v>28</v>
      </c>
      <c r="B5" s="76" t="s">
        <v>63</v>
      </c>
      <c r="C5" s="76" t="s">
        <v>73</v>
      </c>
      <c r="D5" s="19" t="s">
        <v>37</v>
      </c>
      <c r="E5" s="19" t="s">
        <v>70</v>
      </c>
      <c r="F5" s="20" t="s">
        <v>71</v>
      </c>
      <c r="G5" s="20" t="s">
        <v>72</v>
      </c>
    </row>
    <row r="6" spans="1:7" x14ac:dyDescent="0.25">
      <c r="A6" s="14" t="str">
        <f>Leituras!$A$12</f>
        <v>BHT</v>
      </c>
      <c r="B6" s="77">
        <f>AVERAGE(Leituras!$N$14,Leituras!$N$17,Leituras!$N$20)</f>
        <v>89.076576576576556</v>
      </c>
      <c r="C6" s="73">
        <f>STDEVA(Leituras!$N$14,Leituras!$N$17,Leituras!$N$20)/SQRT(COUNT(Leituras!$N$14,Leituras!$N$17,Leituras!$N$20))</f>
        <v>3.6022836828205649</v>
      </c>
      <c r="D6" s="73">
        <f>AVERAGE('IC50 e EC50'!H6,'IC50 e EC50'!H9,'IC50 e EC50'!H12)</f>
        <v>4.0746799302976751</v>
      </c>
      <c r="E6" s="73">
        <f>STDEVA('IC50 e EC50'!H6,'IC50 e EC50'!H9,'IC50 e EC50'!H12)/SQRT(COUNT('IC50 e EC50'!H6,'IC50 e EC50'!H9,'IC50 e EC50'!H12))</f>
        <v>0.16937014510100881</v>
      </c>
      <c r="F6" s="72">
        <f>AVERAGE('IC50 e EC50'!I6,'IC50 e EC50'!I9,'IC50 e EC50'!I12)</f>
        <v>0.18186562374963247</v>
      </c>
      <c r="G6" s="72">
        <f>STDEVA('IC50 e EC50'!I6,'IC50 e EC50'!I9,'IC50 e EC50'!I12)/SQRT(COUNT('IC50 e EC50'!I6,'IC50 e EC50'!I9,'IC50 e EC50'!I12))</f>
        <v>7.5595157436354667E-3</v>
      </c>
    </row>
    <row r="7" spans="1:7" x14ac:dyDescent="0.25">
      <c r="A7" s="15" t="str">
        <f>Leituras!$A$21</f>
        <v>LP</v>
      </c>
      <c r="B7" s="78">
        <f>AVERAGE(Leituras!$N$23,Leituras!$N$26,Leituras!$N$29)</f>
        <v>75.506756756756758</v>
      </c>
      <c r="C7" s="74">
        <f>STDEVA(Leituras!$N$23,Leituras!$N$26,Leituras!$N$29)/SQRT(COUNT(Leituras!$N$23,Leituras!$N$26,Leituras!$N$29))</f>
        <v>1.7554568995630513</v>
      </c>
      <c r="D7" s="74">
        <f>AVERAGE('IC50 e EC50'!H15,'IC50 e EC50'!H18,'IC50 e EC50'!H21)</f>
        <v>7.2179761485186971</v>
      </c>
      <c r="E7" s="74">
        <f>_xlfn.STDEV.S('IC50 e EC50'!H15,'IC50 e EC50'!H18,'IC50 e EC50'!H21)/SQRT(COUNT('IC50 e EC50'!H15,'IC50 e EC50'!H18,'IC50 e EC50'!H21))</f>
        <v>0.6554495087757547</v>
      </c>
      <c r="F7" s="22">
        <f>AVERAGE('IC50 e EC50'!I15,'IC50 e EC50'!I18,'IC50 e EC50'!I21)</f>
        <v>0.32216069897898048</v>
      </c>
      <c r="G7" s="22">
        <f>STDEVA('IC50 e EC50'!I15,'IC50 e EC50'!I18,'IC50 e EC50'!I21)/SQRT(COUNT('IC50 e EC50'!I15,'IC50 e EC50'!I18,'IC50 e EC50'!I21))</f>
        <v>2.9254747805721279E-2</v>
      </c>
    </row>
    <row r="8" spans="1:7" x14ac:dyDescent="0.25">
      <c r="A8" s="11" t="str">
        <f>Leituras!$A$30</f>
        <v>LB</v>
      </c>
      <c r="B8" s="79">
        <f>AVERAGE(Leituras!$N$32,Leituras!$N$35,Leituras!$N$38)</f>
        <v>82.432432432432421</v>
      </c>
      <c r="C8" s="75">
        <f>STDEVA(Leituras!$N$32,Leituras!$N$35,Leituras!$N$38)/SQRT(COUNT(Leituras!$N$32,Leituras!$N$35,Leituras!$N$38))</f>
        <v>0.39010153323623042</v>
      </c>
      <c r="D8" s="75">
        <f>AVERAGE('IC50 e EC50'!H24,'IC50 e EC50'!H27,'IC50 e EC50'!H30)</f>
        <v>5.4011464915805236</v>
      </c>
      <c r="E8" s="75">
        <f>_xlfn.STDEV.S('IC50 e EC50'!H24,'IC50 e EC50'!H27,'IC50 e EC50'!H30)/SQRT(COUNT('IC50 e EC50'!H24,'IC50 e EC50'!H27,'IC50 e EC50'!H30))</f>
        <v>0.42609618679054861</v>
      </c>
      <c r="F8" s="23">
        <f>AVERAGE('IC50 e EC50'!I24,'IC50 e EC50'!I27,'IC50 e EC50'!I30)</f>
        <v>0.24106994720016461</v>
      </c>
      <c r="G8" s="23">
        <f>STDEVA('IC50 e EC50'!I24,'IC50 e EC50'!I27,'IC50 e EC50'!I30)/SQRT(COUNT('IC50 e EC50'!I24,'IC50 e EC50'!I27,'IC50 e EC50'!I30))</f>
        <v>1.9017996533126913E-2</v>
      </c>
    </row>
    <row r="22" ht="32.25" customHeight="1" x14ac:dyDescent="0.25"/>
  </sheetData>
  <sheetProtection algorithmName="SHA-512" hashValue="0ISejD/FZ52uk8Btbd0OkQA2U47yGwWbtneBqsbGLyc7YFtO5TubURiVeejKrKUpjDq8A44roy9qTd50d/Famw==" saltValue="l0UmljpHohN8AIQVQUjyMQ==" spinCount="100000" sheet="1" objects="1" scenarios="1"/>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Curva DPPH</vt:lpstr>
      <vt:lpstr>Leituras</vt:lpstr>
      <vt:lpstr>IC50 e EC50</vt:lpstr>
      <vt:lpstr>Resultados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EMBRAPA</dc:creator>
  <cp:lastModifiedBy>elizabeth</cp:lastModifiedBy>
  <dcterms:created xsi:type="dcterms:W3CDTF">2018-02-28T17:50:24Z</dcterms:created>
  <dcterms:modified xsi:type="dcterms:W3CDTF">2019-01-29T12:51:40Z</dcterms:modified>
</cp:coreProperties>
</file>